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공사\Desktop\"/>
    </mc:Choice>
  </mc:AlternateContent>
  <bookViews>
    <workbookView xWindow="810" yWindow="75" windowWidth="15480" windowHeight="11640" tabRatio="951" activeTab="1"/>
  </bookViews>
  <sheets>
    <sheet name="간지" sheetId="46" r:id="rId1"/>
    <sheet name="과속방지턱수량집계표" sheetId="9" r:id="rId2"/>
    <sheet name="위치조서" sheetId="45" r:id="rId3"/>
    <sheet name="과속방지턱산출근거" sheetId="11" r:id="rId4"/>
    <sheet name="과속방지턱자재집계" sheetId="4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0Crite">[6]총괄내역서!#REF!</definedName>
    <definedName name="_2_0Extr">[6]총괄내역서!#REF!</definedName>
    <definedName name="_3Crite">[6]총괄내역서!#REF!</definedName>
    <definedName name="_4Extr">[6]총괄내역서!#REF!</definedName>
    <definedName name="_5_0_F">[7]노임단가!#REF!</definedName>
    <definedName name="_6_2_0_Parse">[7]노임단가!#REF!</definedName>
    <definedName name="_7_3_0Crite">'[5]#REF'!#REF!</definedName>
    <definedName name="_8_3_0Criteria">'[5]#REF'!#REF!</definedName>
    <definedName name="_9B2_">'[2]단면 (2)'!$K$55</definedName>
    <definedName name="_10co1_">#REF!</definedName>
    <definedName name="_11f1_" localSheetId="3">BlankMacro1</definedName>
    <definedName name="_12f1_" localSheetId="1">BlankMacro1</definedName>
    <definedName name="_13f1_">BlankMacro1</definedName>
    <definedName name="_14FF5_">#REF!</definedName>
    <definedName name="_15G_0Extr">'[5]#REF'!#REF!</definedName>
    <definedName name="_16G_0Extract">'[5]#REF'!#REF!</definedName>
    <definedName name="_xlnm.Print_Area" localSheetId="3">과속방지턱산출근거!$A$1:$P$66</definedName>
    <definedName name="_xlnm.Print_Area" localSheetId="1">과속방지턱수량집계표!$A$1:$K$9</definedName>
    <definedName name="_xlnm.Print_Area">#REF!</definedName>
    <definedName name="_xlnm.Print_Titles">#REF!</definedName>
    <definedName name="_17Y_0Print_A">[7]노임단가!#REF!</definedName>
    <definedName name="_18Y_0PRINT_AREA">[7]노임단가!#REF!</definedName>
  </definedNames>
  <calcPr calcId="162913"/>
</workbook>
</file>

<file path=xl/calcChain.xml><?xml version="1.0" encoding="utf-8"?>
<calcChain xmlns="http://schemas.openxmlformats.org/spreadsheetml/2006/main">
  <c r="G7" i="9" l="1"/>
  <c r="D9" i="45"/>
  <c r="B7" i="9"/>
  <c r="H51" i="11"/>
  <c r="H50" i="11"/>
  <c r="F17" i="11"/>
  <c r="F20" i="11"/>
  <c r="M20" i="11"/>
  <c r="E6" i="9"/>
  <c r="M51" i="11"/>
  <c r="I7" i="9"/>
  <c r="M50" i="11"/>
  <c r="H23" i="11"/>
  <c r="M23" i="11"/>
  <c r="I6" i="9"/>
  <c r="H22" i="11"/>
  <c r="M22" i="11"/>
  <c r="G6" i="9"/>
  <c r="C9" i="45"/>
  <c r="B6" i="9"/>
  <c r="M18" i="11"/>
  <c r="C6" i="9"/>
  <c r="C13" i="4"/>
  <c r="H13" i="4"/>
  <c r="C14" i="4"/>
  <c r="H14" i="4"/>
  <c r="J7" i="9"/>
  <c r="H7" i="9"/>
  <c r="B9" i="9"/>
  <c r="J6" i="9"/>
  <c r="J9" i="9"/>
  <c r="D6" i="9"/>
  <c r="D9" i="9"/>
  <c r="H6" i="9"/>
  <c r="H9" i="9"/>
  <c r="F6" i="9"/>
  <c r="F9" i="9"/>
</calcChain>
</file>

<file path=xl/sharedStrings.xml><?xml version="1.0" encoding="utf-8"?>
<sst xmlns="http://schemas.openxmlformats.org/spreadsheetml/2006/main" count="116" uniqueCount="72">
  <si>
    <t>공       종</t>
    <phoneticPr fontId="12" type="noConversion"/>
  </si>
  <si>
    <t>규     격</t>
    <phoneticPr fontId="12" type="noConversion"/>
  </si>
  <si>
    <t>수       량</t>
    <phoneticPr fontId="12" type="noConversion"/>
  </si>
  <si>
    <t>자재수량</t>
    <phoneticPr fontId="12" type="noConversion"/>
  </si>
  <si>
    <t>비    고</t>
    <phoneticPr fontId="12" type="noConversion"/>
  </si>
  <si>
    <t>T = 5 CM</t>
    <phoneticPr fontId="12" type="noConversion"/>
  </si>
  <si>
    <t>㎡</t>
    <phoneticPr fontId="12" type="noConversion"/>
  </si>
  <si>
    <t>TON</t>
    <phoneticPr fontId="12" type="noConversion"/>
  </si>
  <si>
    <t>택    코    팅</t>
    <phoneticPr fontId="12" type="noConversion"/>
  </si>
  <si>
    <t>RSC - 4</t>
    <phoneticPr fontId="12" type="noConversion"/>
  </si>
  <si>
    <t>D/M</t>
    <phoneticPr fontId="12" type="noConversion"/>
  </si>
  <si>
    <t>택   코   팅</t>
    <phoneticPr fontId="12" type="noConversion"/>
  </si>
  <si>
    <t>표            층</t>
    <phoneticPr fontId="2" type="noConversion"/>
  </si>
  <si>
    <t>＊ 표       층   (T=5㎝):</t>
    <phoneticPr fontId="12" type="noConversion"/>
  </si>
  <si>
    <t>＊ 택  코  팅   (RSC-4):</t>
    <phoneticPr fontId="12" type="noConversion"/>
  </si>
  <si>
    <t>개소당</t>
    <phoneticPr fontId="2" type="noConversion"/>
  </si>
  <si>
    <t>과속방지턱 위치조서</t>
    <phoneticPr fontId="12" type="noConversion"/>
  </si>
  <si>
    <t>번호</t>
    <phoneticPr fontId="12" type="noConversion"/>
  </si>
  <si>
    <t>계</t>
    <phoneticPr fontId="12" type="noConversion"/>
  </si>
  <si>
    <t>비   고</t>
    <phoneticPr fontId="12" type="noConversion"/>
  </si>
  <si>
    <t>위  치</t>
    <phoneticPr fontId="12" type="noConversion"/>
  </si>
  <si>
    <t>수   량</t>
    <phoneticPr fontId="12" type="noConversion"/>
  </si>
  <si>
    <t>과속방지턱 수량집계표</t>
    <phoneticPr fontId="2" type="noConversion"/>
  </si>
  <si>
    <t>과속방지턱</t>
    <phoneticPr fontId="12" type="noConversion"/>
  </si>
  <si>
    <t>1.</t>
    <phoneticPr fontId="12" type="noConversion"/>
  </si>
  <si>
    <t>:</t>
    <phoneticPr fontId="12" type="noConversion"/>
  </si>
  <si>
    <t>x</t>
    <phoneticPr fontId="12" type="noConversion"/>
  </si>
  <si>
    <t>/</t>
    <phoneticPr fontId="12" type="noConversion"/>
  </si>
  <si>
    <t>회</t>
    <phoneticPr fontId="12" type="noConversion"/>
  </si>
  <si>
    <t>=</t>
    <phoneticPr fontId="12" type="noConversion"/>
  </si>
  <si>
    <t>2.</t>
    <phoneticPr fontId="12" type="noConversion"/>
  </si>
  <si>
    <t>3.</t>
    <phoneticPr fontId="12" type="noConversion"/>
  </si>
  <si>
    <t>표 면 도 색</t>
    <phoneticPr fontId="12" type="noConversion"/>
  </si>
  <si>
    <t>- 백 색 :</t>
    <phoneticPr fontId="12" type="noConversion"/>
  </si>
  <si>
    <t>(</t>
    <phoneticPr fontId="12" type="noConversion"/>
  </si>
  <si>
    <t>)    /</t>
    <phoneticPr fontId="12" type="noConversion"/>
  </si>
  <si>
    <t>- 황 색 :</t>
    <phoneticPr fontId="12" type="noConversion"/>
  </si>
  <si>
    <t xml:space="preserve"> </t>
    <phoneticPr fontId="12" type="noConversion"/>
  </si>
  <si>
    <t>공   종</t>
    <phoneticPr fontId="12" type="noConversion"/>
  </si>
  <si>
    <t>산     출     근     거</t>
    <phoneticPr fontId="12" type="noConversion"/>
  </si>
  <si>
    <t>표 층 (T=5cm)</t>
    <phoneticPr fontId="12" type="noConversion"/>
  </si>
  <si>
    <t>x  (</t>
    <phoneticPr fontId="12" type="noConversion"/>
  </si>
  <si>
    <t>)  x</t>
    <phoneticPr fontId="12" type="noConversion"/>
  </si>
  <si>
    <r>
      <t>m</t>
    </r>
    <r>
      <rPr>
        <vertAlign val="superscript"/>
        <sz val="10"/>
        <rFont val="돋움"/>
        <family val="3"/>
        <charset val="129"/>
      </rPr>
      <t>2</t>
    </r>
    <r>
      <rPr>
        <sz val="10"/>
        <rFont val="돋움"/>
        <family val="3"/>
        <charset val="129"/>
      </rPr>
      <t xml:space="preserve"> ÷100 x 40 ℓ/a x 1.02 ÷ 200D/ℓ =</t>
    </r>
    <phoneticPr fontId="12" type="noConversion"/>
  </si>
  <si>
    <r>
      <t>m</t>
    </r>
    <r>
      <rPr>
        <vertAlign val="superscript"/>
        <sz val="10"/>
        <rFont val="돋움"/>
        <family val="3"/>
        <charset val="129"/>
      </rPr>
      <t>2</t>
    </r>
    <r>
      <rPr>
        <sz val="10"/>
        <rFont val="돋움"/>
        <family val="3"/>
        <charset val="129"/>
      </rPr>
      <t xml:space="preserve"> x 0.05 x 2.35t/㎥ x 1.02 =</t>
    </r>
    <phoneticPr fontId="12" type="noConversion"/>
  </si>
  <si>
    <t xml:space="preserve"> </t>
    <phoneticPr fontId="12" type="noConversion"/>
  </si>
  <si>
    <t>구   분</t>
    <phoneticPr fontId="9" type="noConversion"/>
  </si>
  <si>
    <t xml:space="preserve">수   량
</t>
    <phoneticPr fontId="9" type="noConversion"/>
  </si>
  <si>
    <t>표    층</t>
    <phoneticPr fontId="9" type="noConversion"/>
  </si>
  <si>
    <t>택   코   팅</t>
    <phoneticPr fontId="12" type="noConversion"/>
  </si>
  <si>
    <t>표   면   도   색</t>
    <phoneticPr fontId="9" type="noConversion"/>
  </si>
  <si>
    <t>비   고</t>
    <phoneticPr fontId="9" type="noConversion"/>
  </si>
  <si>
    <t>t = 5cm</t>
    <phoneticPr fontId="9" type="noConversion"/>
  </si>
  <si>
    <t>RSC-4</t>
    <phoneticPr fontId="12" type="noConversion"/>
  </si>
  <si>
    <t>백      색</t>
    <phoneticPr fontId="9" type="noConversion"/>
  </si>
  <si>
    <t>황      색</t>
    <phoneticPr fontId="9" type="noConversion"/>
  </si>
  <si>
    <t>개소</t>
    <phoneticPr fontId="9" type="noConversion"/>
  </si>
  <si>
    <t>㎡</t>
    <phoneticPr fontId="9" type="noConversion"/>
  </si>
  <si>
    <t>계</t>
    <phoneticPr fontId="9" type="noConversion"/>
  </si>
  <si>
    <t>(개소당)</t>
  </si>
  <si>
    <t>과속방지턱</t>
  </si>
  <si>
    <t>원호형</t>
    <phoneticPr fontId="12" type="noConversion"/>
  </si>
  <si>
    <t>가상</t>
    <phoneticPr fontId="12" type="noConversion"/>
  </si>
  <si>
    <t>차로폭:</t>
    <phoneticPr fontId="12" type="noConversion"/>
  </si>
  <si>
    <t>m</t>
    <phoneticPr fontId="12" type="noConversion"/>
  </si>
  <si>
    <t>원호형</t>
    <phoneticPr fontId="12" type="noConversion"/>
  </si>
  <si>
    <t>원호형 가상방지턱</t>
    <phoneticPr fontId="9" type="noConversion"/>
  </si>
  <si>
    <t>가상 가상방지턱</t>
    <phoneticPr fontId="9" type="noConversion"/>
  </si>
  <si>
    <t>가상</t>
    <phoneticPr fontId="12" type="noConversion"/>
  </si>
  <si>
    <t>동천안휴게소 포천방향
STA. 0+300</t>
    <phoneticPr fontId="12" type="noConversion"/>
  </si>
  <si>
    <t>동천안휴게소 세종방향
STA. 0+270</t>
    <phoneticPr fontId="12" type="noConversion"/>
  </si>
  <si>
    <t>과 속 방 지 턱  수 량 집 계 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</si>
</sst>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176" formatCode="#."/>
    <numFmt numFmtId="177" formatCode="_-* #,##0.00_-;\-* #,##0.00_-;_-* &quot;-&quot;_-;_-@_-"/>
    <numFmt numFmtId="178" formatCode="0.0"/>
    <numFmt numFmtId="179" formatCode="0.00_);[Red]\(0.00\)"/>
    <numFmt numFmtId="180" formatCode="0.0_);[Red]\(0.0\)"/>
    <numFmt numFmtId="181" formatCode="0_);[Red]\(0\)"/>
    <numFmt numFmtId="182" formatCode="#,##0.00_);[Red]\(#,##0.00\)"/>
    <numFmt numFmtId="183" formatCode="0.000_);[Red]\(0.000\)"/>
    <numFmt numFmtId="184" formatCode="#,##0.000_ ;[Red]\-#,##0.000&quot; &quot;"/>
    <numFmt numFmtId="185" formatCode="#,##0.00_ "/>
    <numFmt numFmtId="186" formatCode="_ * #,##0.00_ ;_ * \-#,##0.00_ ;_ * &quot;-&quot;??_ ;_ @_ "/>
    <numFmt numFmtId="187" formatCode="_-* #,##0.000_-;\-* #,##0.000_-;_-* &quot;-&quot;_-;_-@_-"/>
    <numFmt numFmtId="188" formatCode="#,##0.000_);[Red]\(#,##0.000\)"/>
    <numFmt numFmtId="189" formatCode="0\ \+\ 000.0"/>
    <numFmt numFmtId="190" formatCode="#,##0&quot; $&quot;;\-#,##0&quot; $&quot;"/>
    <numFmt numFmtId="191" formatCode="&quot;$&quot;#,##0_);[Red]\(&quot;$&quot;#,##0\)"/>
    <numFmt numFmtId="192" formatCode="&quot;₩&quot;#\!\,##0;&quot;₩&quot;\!\-&quot;₩&quot;#\!\,##0"/>
    <numFmt numFmtId="193" formatCode="m&quot;/&quot;d"/>
    <numFmt numFmtId="194" formatCode="m&quot;월&quot;\ d&quot;일&quot;"/>
    <numFmt numFmtId="195" formatCode="0_);\(0\)"/>
    <numFmt numFmtId="196" formatCode="0.0%"/>
  </numFmts>
  <fonts count="38"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2"/>
      <name val="¹UAAA¼"/>
      <family val="3"/>
      <charset val="129"/>
    </font>
    <font>
      <sz val="10"/>
      <name val="μ¸¿oA¼"/>
      <family val="3"/>
      <charset val="129"/>
    </font>
    <font>
      <sz val="1"/>
      <color indexed="16"/>
      <name val="Courier"/>
      <family val="3"/>
    </font>
    <font>
      <sz val="10"/>
      <name val="Arial"/>
      <family val="2"/>
    </font>
    <font>
      <sz val="8"/>
      <name val="바탕체"/>
      <family val="1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vertAlign val="superscript"/>
      <sz val="10"/>
      <name val="돋움"/>
      <family val="3"/>
      <charset val="129"/>
    </font>
    <font>
      <sz val="18"/>
      <name val="돋움"/>
      <family val="3"/>
      <charset val="129"/>
    </font>
    <font>
      <b/>
      <sz val="18"/>
      <name val="돋움"/>
      <family val="3"/>
      <charset val="129"/>
    </font>
    <font>
      <sz val="11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HY헤드라인M"/>
      <family val="1"/>
      <charset val="129"/>
    </font>
    <font>
      <b/>
      <sz val="25"/>
      <name val="HY헤드라인M"/>
      <family val="1"/>
      <charset val="129"/>
    </font>
    <font>
      <b/>
      <sz val="16"/>
      <name val="HY헤드라인M"/>
      <family val="1"/>
      <charset val="129"/>
    </font>
    <font>
      <b/>
      <sz val="11"/>
      <name val="HY헤드라인M"/>
      <family val="1"/>
      <charset val="129"/>
    </font>
    <font>
      <sz val="10"/>
      <name val="Times New Roman"/>
      <family val="1"/>
    </font>
    <font>
      <sz val="12"/>
      <name val="¹????¼"/>
      <family val="3"/>
      <charset val="129"/>
    </font>
    <font>
      <sz val="12"/>
      <name val="Times New Roman"/>
      <family val="1"/>
    </font>
    <font>
      <sz val="9"/>
      <name val="굴림체"/>
      <family val="3"/>
      <charset val="129"/>
    </font>
    <font>
      <sz val="12"/>
      <name val="¹ÙÅÁÃ¼"/>
      <family val="1"/>
      <charset val="129"/>
    </font>
    <font>
      <sz val="11"/>
      <name val="굴림"/>
      <family val="3"/>
      <charset val="129"/>
    </font>
    <font>
      <sz val="12"/>
      <name val="System"/>
      <family val="2"/>
      <charset val="129"/>
    </font>
    <font>
      <sz val="10"/>
      <name val="±¼¸²Ã¼"/>
      <family val="3"/>
      <charset val="129"/>
    </font>
    <font>
      <sz val="12"/>
      <name val="Arial"/>
      <family val="2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sz val="10"/>
      <name val="돋움체"/>
      <family val="3"/>
      <charset val="129"/>
    </font>
    <font>
      <sz val="11"/>
      <color indexed="8"/>
      <name val="맑은 고딕"/>
      <family val="3"/>
      <charset val="129"/>
    </font>
    <font>
      <sz val="9"/>
      <name val="돋움"/>
      <family val="3"/>
      <charset val="129"/>
    </font>
    <font>
      <sz val="9"/>
      <color indexed="8"/>
      <name val="돋움"/>
      <family val="3"/>
      <charset val="129"/>
    </font>
    <font>
      <sz val="9"/>
      <color rgb="FFFF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19">
    <xf numFmtId="0" fontId="0" fillId="0" borderId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90" fontId="2" fillId="0" borderId="0">
      <protection locked="0"/>
    </xf>
    <xf numFmtId="190" fontId="2" fillId="0" borderId="0">
      <protection locked="0"/>
    </xf>
    <xf numFmtId="0" fontId="3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5" fillId="0" borderId="0">
      <protection locked="0"/>
    </xf>
    <xf numFmtId="0" fontId="2" fillId="0" borderId="0">
      <protection locked="0"/>
    </xf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2" fillId="0" borderId="0">
      <protection locked="0"/>
    </xf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90" fontId="2" fillId="0" borderId="0">
      <protection locked="0"/>
    </xf>
    <xf numFmtId="0" fontId="2" fillId="0" borderId="0">
      <protection locked="0"/>
    </xf>
    <xf numFmtId="0" fontId="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37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37" fontId="5" fillId="0" borderId="0" applyFont="0" applyFill="0" applyBorder="0" applyAlignment="0" applyProtection="0"/>
    <xf numFmtId="190" fontId="2" fillId="0" borderId="0">
      <protection locked="0"/>
    </xf>
    <xf numFmtId="186" fontId="8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 applyFill="0" applyBorder="0" applyAlignment="0"/>
    <xf numFmtId="176" fontId="7" fillId="0" borderId="0">
      <protection locked="0"/>
    </xf>
    <xf numFmtId="38" fontId="8" fillId="0" borderId="0" applyFont="0" applyFill="0" applyBorder="0" applyAlignment="0" applyProtection="0"/>
    <xf numFmtId="185" fontId="2" fillId="0" borderId="0">
      <protection locked="0"/>
    </xf>
    <xf numFmtId="0" fontId="8" fillId="0" borderId="0" applyFont="0" applyFill="0" applyBorder="0" applyAlignment="0" applyProtection="0"/>
    <xf numFmtId="3" fontId="8" fillId="0" borderId="0" applyFill="0" applyBorder="0" applyAlignment="0" applyProtection="0"/>
    <xf numFmtId="176" fontId="7" fillId="0" borderId="0">
      <protection locked="0"/>
    </xf>
    <xf numFmtId="191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2" fillId="0" borderId="0">
      <protection locked="0"/>
    </xf>
    <xf numFmtId="0" fontId="1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7" fillId="0" borderId="0">
      <protection locked="0"/>
    </xf>
    <xf numFmtId="10" fontId="8" fillId="0" borderId="0" applyFont="0" applyFill="0" applyBorder="0" applyAlignment="0" applyProtection="0"/>
    <xf numFmtId="185" fontId="2" fillId="0" borderId="0">
      <protection locked="0"/>
    </xf>
    <xf numFmtId="0" fontId="2" fillId="0" borderId="0">
      <protection locked="0"/>
    </xf>
    <xf numFmtId="186" fontId="8" fillId="0" borderId="0" applyFont="0" applyFill="0" applyBorder="0" applyAlignment="0" applyProtection="0"/>
    <xf numFmtId="190" fontId="2" fillId="0" borderId="0">
      <protection locked="0"/>
    </xf>
    <xf numFmtId="193" fontId="2" fillId="0" borderId="0" applyFont="0" applyFill="0" applyBorder="0" applyProtection="0">
      <alignment horizontal="center" vertical="center"/>
    </xf>
    <xf numFmtId="194" fontId="2" fillId="0" borderId="0" applyFont="0" applyFill="0" applyBorder="0" applyProtection="0">
      <alignment horizontal="center" vertical="center"/>
    </xf>
    <xf numFmtId="9" fontId="3" fillId="2" borderId="0" applyFill="0" applyBorder="0" applyProtection="0">
      <alignment horizontal="right"/>
    </xf>
    <xf numFmtId="10" fontId="3" fillId="0" borderId="0" applyFill="0" applyBorder="0" applyProtection="0">
      <alignment horizontal="right"/>
    </xf>
    <xf numFmtId="9" fontId="4" fillId="0" borderId="0" applyFont="0" applyFill="0" applyBorder="0" applyAlignment="0" applyProtection="0">
      <alignment vertical="center"/>
    </xf>
    <xf numFmtId="195" fontId="2" fillId="0" borderId="0" applyFont="0" applyFill="0" applyBorder="0" applyAlignment="0" applyProtection="0"/>
    <xf numFmtId="196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protection locked="0"/>
    </xf>
    <xf numFmtId="190" fontId="2" fillId="0" borderId="0">
      <protection locked="0"/>
    </xf>
    <xf numFmtId="0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25" fillId="0" borderId="0"/>
    <xf numFmtId="0" fontId="25" fillId="0" borderId="0">
      <alignment vertical="center"/>
    </xf>
    <xf numFmtId="0" fontId="1" fillId="0" borderId="0"/>
    <xf numFmtId="0" fontId="4" fillId="0" borderId="0"/>
    <xf numFmtId="0" fontId="4" fillId="0" borderId="0" applyProtection="0"/>
  </cellStyleXfs>
  <cellXfs count="159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2" fillId="0" borderId="0" xfId="0" applyFont="1"/>
    <xf numFmtId="0" fontId="10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77" fontId="10" fillId="0" borderId="9" xfId="102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41" fontId="10" fillId="0" borderId="9" xfId="102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indent="2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87" fontId="10" fillId="0" borderId="9" xfId="102" applyNumberFormat="1" applyFont="1" applyBorder="1" applyAlignment="1">
      <alignment horizontal="right" vertical="center"/>
    </xf>
    <xf numFmtId="188" fontId="10" fillId="0" borderId="0" xfId="0" applyNumberFormat="1" applyFont="1" applyAlignment="1">
      <alignment vertical="center"/>
    </xf>
    <xf numFmtId="0" fontId="18" fillId="0" borderId="0" xfId="110" applyFont="1" applyAlignment="1">
      <alignment horizontal="center" vertical="center"/>
    </xf>
    <xf numFmtId="0" fontId="20" fillId="0" borderId="0" xfId="110" applyFont="1" applyAlignment="1">
      <alignment horizontal="center" vertical="center"/>
    </xf>
    <xf numFmtId="0" fontId="21" fillId="0" borderId="0" xfId="110" applyFont="1" applyAlignment="1">
      <alignment horizontal="center" vertical="center"/>
    </xf>
    <xf numFmtId="0" fontId="35" fillId="3" borderId="19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2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 shrinkToFit="1"/>
    </xf>
    <xf numFmtId="0" fontId="35" fillId="3" borderId="0" xfId="0" applyFont="1" applyFill="1" applyBorder="1" applyAlignment="1">
      <alignment horizontal="center" vertical="center" shrinkToFit="1"/>
    </xf>
    <xf numFmtId="0" fontId="35" fillId="3" borderId="25" xfId="0" applyFont="1" applyFill="1" applyBorder="1" applyAlignment="1">
      <alignment horizontal="center" vertical="center" shrinkToFit="1"/>
    </xf>
    <xf numFmtId="2" fontId="35" fillId="3" borderId="25" xfId="0" applyNumberFormat="1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 shrinkToFit="1"/>
    </xf>
    <xf numFmtId="181" fontId="35" fillId="3" borderId="24" xfId="0" quotePrefix="1" applyNumberFormat="1" applyFont="1" applyFill="1" applyBorder="1" applyAlignment="1">
      <alignment horizontal="right" vertical="center"/>
    </xf>
    <xf numFmtId="179" fontId="35" fillId="3" borderId="0" xfId="0" applyNumberFormat="1" applyFont="1" applyFill="1" applyBorder="1" applyAlignment="1">
      <alignment horizontal="center" vertical="center"/>
    </xf>
    <xf numFmtId="179" fontId="35" fillId="3" borderId="0" xfId="0" applyNumberFormat="1" applyFont="1" applyFill="1" applyBorder="1" applyAlignment="1">
      <alignment horizontal="left" vertical="center"/>
    </xf>
    <xf numFmtId="183" fontId="35" fillId="3" borderId="0" xfId="0" applyNumberFormat="1" applyFont="1" applyFill="1" applyBorder="1" applyAlignment="1">
      <alignment horizontal="left" vertical="center"/>
    </xf>
    <xf numFmtId="179" fontId="35" fillId="3" borderId="0" xfId="0" applyNumberFormat="1" applyFont="1" applyFill="1" applyBorder="1" applyAlignment="1">
      <alignment horizontal="right" vertical="center"/>
    </xf>
    <xf numFmtId="181" fontId="35" fillId="3" borderId="0" xfId="0" applyNumberFormat="1" applyFont="1" applyFill="1" applyBorder="1" applyAlignment="1">
      <alignment horizontal="center" vertical="center"/>
    </xf>
    <xf numFmtId="179" fontId="35" fillId="3" borderId="0" xfId="0" quotePrefix="1" applyNumberFormat="1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4" fontId="35" fillId="3" borderId="0" xfId="0" applyNumberFormat="1" applyFont="1" applyFill="1" applyBorder="1" applyAlignment="1">
      <alignment horizontal="center" vertical="center"/>
    </xf>
    <xf numFmtId="179" fontId="35" fillId="3" borderId="25" xfId="0" applyNumberFormat="1" applyFont="1" applyFill="1" applyBorder="1" applyAlignment="1">
      <alignment horizontal="left" vertical="center"/>
    </xf>
    <xf numFmtId="179" fontId="35" fillId="3" borderId="25" xfId="0" applyNumberFormat="1" applyFont="1" applyFill="1" applyBorder="1" applyAlignment="1">
      <alignment horizontal="center" vertical="center"/>
    </xf>
    <xf numFmtId="183" fontId="35" fillId="3" borderId="25" xfId="0" applyNumberFormat="1" applyFont="1" applyFill="1" applyBorder="1" applyAlignment="1">
      <alignment horizontal="left" vertical="center"/>
    </xf>
    <xf numFmtId="2" fontId="35" fillId="3" borderId="25" xfId="0" applyNumberFormat="1" applyFont="1" applyFill="1" applyBorder="1" applyAlignment="1">
      <alignment horizontal="center" vertical="center" wrapText="1"/>
    </xf>
    <xf numFmtId="3" fontId="35" fillId="3" borderId="0" xfId="0" applyNumberFormat="1" applyFont="1" applyFill="1" applyBorder="1" applyAlignment="1">
      <alignment horizontal="center" vertical="center"/>
    </xf>
    <xf numFmtId="180" fontId="35" fillId="3" borderId="0" xfId="0" quotePrefix="1" applyNumberFormat="1" applyFont="1" applyFill="1" applyBorder="1" applyAlignment="1">
      <alignment horizontal="right" vertical="center"/>
    </xf>
    <xf numFmtId="180" fontId="35" fillId="3" borderId="0" xfId="0" applyNumberFormat="1" applyFont="1" applyFill="1" applyBorder="1" applyAlignment="1">
      <alignment horizontal="right" vertical="center"/>
    </xf>
    <xf numFmtId="180" fontId="35" fillId="3" borderId="25" xfId="0" applyNumberFormat="1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3" borderId="30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189" fontId="35" fillId="3" borderId="7" xfId="0" applyNumberFormat="1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/>
    </xf>
    <xf numFmtId="0" fontId="35" fillId="3" borderId="29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horizontal="center" vertical="center"/>
    </xf>
    <xf numFmtId="189" fontId="35" fillId="3" borderId="2" xfId="0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189" fontId="35" fillId="3" borderId="2" xfId="0" applyNumberFormat="1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32" xfId="0" applyFont="1" applyFill="1" applyBorder="1" applyAlignment="1">
      <alignment horizontal="center" vertical="center"/>
    </xf>
    <xf numFmtId="0" fontId="35" fillId="3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14" fillId="3" borderId="0" xfId="116" applyFont="1" applyFill="1"/>
    <xf numFmtId="0" fontId="11" fillId="3" borderId="0" xfId="116" applyFont="1" applyFill="1" applyBorder="1" applyAlignment="1">
      <alignment horizontal="center" vertical="center"/>
    </xf>
    <xf numFmtId="0" fontId="10" fillId="3" borderId="0" xfId="116" applyFont="1" applyFill="1"/>
    <xf numFmtId="0" fontId="11" fillId="3" borderId="0" xfId="116" applyFont="1" applyFill="1"/>
    <xf numFmtId="0" fontId="10" fillId="3" borderId="38" xfId="116" applyFont="1" applyFill="1" applyBorder="1" applyAlignment="1">
      <alignment horizontal="center" vertical="center" wrapText="1"/>
    </xf>
    <xf numFmtId="0" fontId="10" fillId="3" borderId="28" xfId="116" applyFont="1" applyFill="1" applyBorder="1" applyAlignment="1">
      <alignment horizontal="center" vertical="center"/>
    </xf>
    <xf numFmtId="1" fontId="10" fillId="3" borderId="7" xfId="116" applyNumberFormat="1" applyFont="1" applyFill="1" applyBorder="1" applyAlignment="1">
      <alignment horizontal="center" vertical="center"/>
    </xf>
    <xf numFmtId="2" fontId="10" fillId="3" borderId="7" xfId="116" applyNumberFormat="1" applyFont="1" applyFill="1" applyBorder="1" applyAlignment="1">
      <alignment horizontal="center" vertical="center"/>
    </xf>
    <xf numFmtId="0" fontId="10" fillId="3" borderId="29" xfId="116" applyFont="1" applyFill="1" applyBorder="1" applyAlignment="1">
      <alignment horizontal="center" vertical="center" wrapText="1"/>
    </xf>
    <xf numFmtId="0" fontId="10" fillId="3" borderId="31" xfId="116" applyFont="1" applyFill="1" applyBorder="1" applyAlignment="1">
      <alignment horizontal="center" vertical="center"/>
    </xf>
    <xf numFmtId="1" fontId="10" fillId="3" borderId="36" xfId="116" applyNumberFormat="1" applyFont="1" applyFill="1" applyBorder="1" applyAlignment="1">
      <alignment horizontal="center" vertical="center"/>
    </xf>
    <xf numFmtId="2" fontId="10" fillId="3" borderId="36" xfId="116" applyNumberFormat="1" applyFont="1" applyFill="1" applyBorder="1" applyAlignment="1">
      <alignment horizontal="center" vertical="center"/>
    </xf>
    <xf numFmtId="0" fontId="10" fillId="3" borderId="40" xfId="116" applyFont="1" applyFill="1" applyBorder="1" applyAlignment="1">
      <alignment horizontal="center" vertical="center"/>
    </xf>
    <xf numFmtId="0" fontId="10" fillId="3" borderId="13" xfId="116" applyFont="1" applyFill="1" applyBorder="1" applyAlignment="1">
      <alignment horizontal="center" vertical="center"/>
    </xf>
    <xf numFmtId="178" fontId="10" fillId="3" borderId="1" xfId="116" applyNumberFormat="1" applyFont="1" applyFill="1" applyBorder="1" applyAlignment="1">
      <alignment horizontal="center" vertical="center"/>
    </xf>
    <xf numFmtId="0" fontId="10" fillId="3" borderId="10" xfId="116" applyNumberFormat="1" applyFont="1" applyFill="1" applyBorder="1" applyAlignment="1">
      <alignment horizontal="center" vertical="center"/>
    </xf>
    <xf numFmtId="0" fontId="10" fillId="3" borderId="0" xfId="116" applyFont="1" applyFill="1" applyBorder="1"/>
    <xf numFmtId="0" fontId="10" fillId="3" borderId="32" xfId="116" applyFont="1" applyFill="1" applyBorder="1" applyAlignment="1">
      <alignment horizontal="center" vertical="center"/>
    </xf>
    <xf numFmtId="1" fontId="10" fillId="3" borderId="33" xfId="116" applyNumberFormat="1" applyFont="1" applyFill="1" applyBorder="1" applyAlignment="1">
      <alignment horizontal="center" vertical="center"/>
    </xf>
    <xf numFmtId="178" fontId="10" fillId="3" borderId="33" xfId="116" applyNumberFormat="1" applyFont="1" applyFill="1" applyBorder="1" applyAlignment="1">
      <alignment horizontal="center" vertical="center"/>
    </xf>
    <xf numFmtId="2" fontId="10" fillId="3" borderId="33" xfId="116" applyNumberFormat="1" applyFont="1" applyFill="1" applyBorder="1" applyAlignment="1">
      <alignment horizontal="center" vertical="center"/>
    </xf>
    <xf numFmtId="178" fontId="10" fillId="3" borderId="34" xfId="116" applyNumberFormat="1" applyFont="1" applyFill="1" applyBorder="1" applyAlignment="1">
      <alignment horizontal="center" vertical="center"/>
    </xf>
    <xf numFmtId="0" fontId="19" fillId="0" borderId="0" xfId="110" applyFont="1" applyAlignment="1">
      <alignment horizontal="center" vertical="center"/>
    </xf>
    <xf numFmtId="0" fontId="10" fillId="3" borderId="2" xfId="116" applyFont="1" applyFill="1" applyBorder="1" applyAlignment="1">
      <alignment horizontal="center" vertical="center" wrapText="1"/>
    </xf>
    <xf numFmtId="0" fontId="10" fillId="3" borderId="35" xfId="116" applyFont="1" applyFill="1" applyBorder="1" applyAlignment="1">
      <alignment horizontal="center" vertical="center" wrapText="1"/>
    </xf>
    <xf numFmtId="0" fontId="10" fillId="3" borderId="36" xfId="116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9" xfId="116" applyFont="1" applyFill="1" applyBorder="1" applyAlignment="1">
      <alignment horizontal="center" vertical="center" wrapText="1"/>
    </xf>
    <xf numFmtId="0" fontId="10" fillId="3" borderId="12" xfId="116" applyFont="1" applyFill="1" applyBorder="1" applyAlignment="1">
      <alignment horizontal="center" vertical="center" wrapText="1"/>
    </xf>
    <xf numFmtId="0" fontId="10" fillId="3" borderId="39" xfId="116" applyFont="1" applyFill="1" applyBorder="1" applyAlignment="1">
      <alignment horizontal="center" vertical="center" wrapText="1"/>
    </xf>
    <xf numFmtId="0" fontId="10" fillId="3" borderId="7" xfId="116" applyFont="1" applyFill="1" applyBorder="1" applyAlignment="1">
      <alignment horizontal="center" vertical="center" wrapText="1"/>
    </xf>
    <xf numFmtId="0" fontId="17" fillId="3" borderId="0" xfId="116" applyFont="1" applyFill="1" applyBorder="1" applyAlignment="1">
      <alignment horizontal="center" vertical="center"/>
    </xf>
    <xf numFmtId="0" fontId="10" fillId="3" borderId="28" xfId="116" applyFont="1" applyFill="1" applyBorder="1" applyAlignment="1">
      <alignment horizontal="center" vertical="center"/>
    </xf>
    <xf numFmtId="0" fontId="10" fillId="3" borderId="31" xfId="116" applyFont="1" applyFill="1" applyBorder="1" applyAlignment="1">
      <alignment horizontal="center" vertical="center"/>
    </xf>
    <xf numFmtId="0" fontId="10" fillId="3" borderId="37" xfId="116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35" fillId="3" borderId="29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179" fontId="35" fillId="3" borderId="0" xfId="0" applyNumberFormat="1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 shrinkToFit="1"/>
    </xf>
    <xf numFmtId="0" fontId="35" fillId="3" borderId="20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/>
    </xf>
    <xf numFmtId="4" fontId="35" fillId="3" borderId="0" xfId="0" quotePrefix="1" applyNumberFormat="1" applyFont="1" applyFill="1" applyBorder="1" applyAlignment="1">
      <alignment horizontal="right" vertical="center"/>
    </xf>
    <xf numFmtId="4" fontId="35" fillId="3" borderId="0" xfId="0" applyNumberFormat="1" applyFont="1" applyFill="1" applyBorder="1" applyAlignment="1">
      <alignment horizontal="right" vertical="center"/>
    </xf>
    <xf numFmtId="179" fontId="35" fillId="3" borderId="0" xfId="0" applyNumberFormat="1" applyFont="1" applyFill="1" applyBorder="1" applyAlignment="1">
      <alignment horizontal="left" vertical="center"/>
    </xf>
    <xf numFmtId="180" fontId="35" fillId="3" borderId="0" xfId="0" quotePrefix="1" applyNumberFormat="1" applyFont="1" applyFill="1" applyBorder="1" applyAlignment="1">
      <alignment horizontal="right" vertical="center"/>
    </xf>
    <xf numFmtId="180" fontId="35" fillId="3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2" fontId="10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119">
    <cellStyle name=" " xfId="1"/>
    <cellStyle name=" _1.토공(전대초)" xfId="2"/>
    <cellStyle name=" _7.조경공" xfId="3"/>
    <cellStyle name="?Þ¸¶_??º?¼?·???°? " xfId="4"/>
    <cellStyle name="_되창말교_ 라멘공 " xfId="5"/>
    <cellStyle name="_인원계획표 " xfId="6"/>
    <cellStyle name="_인원계획표 _적격 " xfId="7"/>
    <cellStyle name="_입찰표지 " xfId="8"/>
    <cellStyle name="_적격 " xfId="9"/>
    <cellStyle name="_적격 _집행갑지 " xfId="10"/>
    <cellStyle name="_적격(화산) " xfId="11"/>
    <cellStyle name="_집행갑지 " xfId="12"/>
    <cellStyle name="¤@?e_TEST-1 " xfId="13"/>
    <cellStyle name="°ia¤¼o " xfId="14"/>
    <cellStyle name="°ia¤aa " xfId="15"/>
    <cellStyle name="၃urrency_OTD thru NOR " xfId="16"/>
    <cellStyle name="A " xfId="17"/>
    <cellStyle name="A¡ " xfId="18"/>
    <cellStyle name="A¨i " xfId="19"/>
    <cellStyle name="A¨i¡ " xfId="20"/>
    <cellStyle name="A¨i¡ⓒ " xfId="21"/>
    <cellStyle name="A¨i¡ⓒ¡e¡ " xfId="22"/>
    <cellStyle name="Aⓒ­ " xfId="23"/>
    <cellStyle name="Aⓒ­￠￢ " xfId="24"/>
    <cellStyle name="Aⓒ­￠￢￠o " xfId="25"/>
    <cellStyle name="Aee " xfId="26"/>
    <cellStyle name="Aee­ [0]_ " xfId="27"/>
    <cellStyle name="ÅëÈ­ [0]_»óºÎ¼ö·®Áý°è " xfId="28"/>
    <cellStyle name="AeE­ [0]_¼oAI¼º " xfId="29"/>
    <cellStyle name="ÅëÈ­ [0]_º»¼± ±æ¾î±úºÎ ¼ö·® Áý°èÇ¥ " xfId="30"/>
    <cellStyle name="AeE­ [0]_º≫¼± ±æ¾i±uºI ¼o·R Ay°eC￥ " xfId="31"/>
    <cellStyle name="Aee­_ " xfId="32"/>
    <cellStyle name="ÅëÈ­_»óºÎ¼ö·®Áý°è " xfId="33"/>
    <cellStyle name="AeE­_¼oAI¼º " xfId="34"/>
    <cellStyle name="ÅëÈ­_º»¼± ±æ¾î±úºÎ ¼ö·® Áý°èÇ¥ " xfId="35"/>
    <cellStyle name="AeE­_º≫¼± ±æ¾i±uºI ¼o·R Ay°eC￥ " xfId="36"/>
    <cellStyle name="Aee¡ " xfId="37"/>
    <cellStyle name="Aee¡ⓒ_ⓒ " xfId="38"/>
    <cellStyle name="Aee¡er " xfId="39"/>
    <cellStyle name="Aee￠r " xfId="40"/>
    <cellStyle name="Aee￠r¨i " xfId="41"/>
    <cellStyle name="Aee￠r¨i_ " xfId="42"/>
    <cellStyle name="Æu¼ " xfId="43"/>
    <cellStyle name="Aþ¸ " xfId="44"/>
    <cellStyle name="AÞ¸¶ [0]_ 2ÆAAþº° " xfId="45"/>
    <cellStyle name="ÄÞ¸¶ [0]_»óºÎ¼ö·®Áý°è " xfId="46"/>
    <cellStyle name="AÞ¸¶ [0]_¼oAI¼º " xfId="47"/>
    <cellStyle name="ÄÞ¸¶ [0]_º»¼± ±æ¾î±úºÎ ¼ö·® Áý°èÇ¥ " xfId="48"/>
    <cellStyle name="AÞ¸¶ [0]_º≫¼± ±æ¾i±uºI ¼o·R Ay°eC￥ " xfId="49"/>
    <cellStyle name="AÞ¸¶_ 2ÆAAþº° " xfId="50"/>
    <cellStyle name="ÄÞ¸¶_»óºÎ¼ö·®Áý°è " xfId="51"/>
    <cellStyle name="AÞ¸¶_¼oAI¼º " xfId="52"/>
    <cellStyle name="ÄÞ¸¶_º»¼± ±æ¾î±úºÎ ¼ö·® Áý°èÇ¥ " xfId="53"/>
    <cellStyle name="AÞ¸¶_º≫¼± ±æ¾i±uºI ¼o·R Ay°eC￥ " xfId="54"/>
    <cellStyle name="Au¸r " xfId="55"/>
    <cellStyle name="b椬ៜ_x000c_Comma_ODCOS " xfId="56"/>
    <cellStyle name="C " xfId="57"/>
    <cellStyle name="C¡ia " xfId="58"/>
    <cellStyle name="C¡iaⓒ " xfId="59"/>
    <cellStyle name="C¡iaⓒª_ " xfId="60"/>
    <cellStyle name="C￠ria " xfId="61"/>
    <cellStyle name="C￠ria¨i " xfId="62"/>
    <cellStyle name="C￠ria¨i¨ " xfId="63"/>
    <cellStyle name="C￥a " xfId="64"/>
    <cellStyle name="C￥aø_ " xfId="65"/>
    <cellStyle name="Ç¥ÁØ_»óºÎ¼ö·®Áý°è " xfId="66"/>
    <cellStyle name="C￥AØ_≫c¾÷ºIº° AN°e " xfId="67"/>
    <cellStyle name="Ç¥ÁØ_½½·¡ºêÃ¶±ÙÁý°è " xfId="68"/>
    <cellStyle name="C￥AØ_³eAO´U°¡ " xfId="69"/>
    <cellStyle name="Ç¥ÁØ_³ëÀÓ´Ü°¡ " xfId="70"/>
    <cellStyle name="C￥AØ_C°¼A(AoAO) " xfId="71"/>
    <cellStyle name="Ç¥ÁØ_Ç°¼À(ÁöÀÔ) " xfId="72"/>
    <cellStyle name="Calc Currency (0)" xfId="73"/>
    <cellStyle name="Comma" xfId="74"/>
    <cellStyle name="Comma [0]" xfId="75"/>
    <cellStyle name="Comma 2" xfId="76"/>
    <cellStyle name="Comma_ SG&amp;A Bridge " xfId="77"/>
    <cellStyle name="Comma0" xfId="78"/>
    <cellStyle name="Currency" xfId="79"/>
    <cellStyle name="Currency [0]" xfId="80"/>
    <cellStyle name="Currency [ﺜ]_P&amp;L_laroux" xfId="81"/>
    <cellStyle name="Currency 2" xfId="82"/>
    <cellStyle name="Currency_ SG&amp;A Bridge " xfId="83"/>
    <cellStyle name="Currency0" xfId="84"/>
    <cellStyle name="Currency1" xfId="85"/>
    <cellStyle name="Followed Hyperlink" xfId="86"/>
    <cellStyle name="Hyperlink" xfId="87"/>
    <cellStyle name="normal" xfId="88"/>
    <cellStyle name="Percent" xfId="89"/>
    <cellStyle name="Percent [2]" xfId="90"/>
    <cellStyle name="Percent 2" xfId="91"/>
    <cellStyle name="Percent_0.토공" xfId="92"/>
    <cellStyle name="S " xfId="93"/>
    <cellStyle name="백 " xfId="94"/>
    <cellStyle name="백분율 [△1]" xfId="95"/>
    <cellStyle name="백분율 [△2]" xfId="96"/>
    <cellStyle name="백분율 [0]" xfId="97"/>
    <cellStyle name="백분율 [2]" xfId="98"/>
    <cellStyle name="백분율 2" xfId="99"/>
    <cellStyle name="백분율［△1］" xfId="100"/>
    <cellStyle name="백분율［△2］" xfId="101"/>
    <cellStyle name="쉼표 [0]" xfId="102" builtinId="6"/>
    <cellStyle name="쉼표 [0] 2" xfId="103"/>
    <cellStyle name="쉼표 [0] 3" xfId="104"/>
    <cellStyle name="쉼표 [0] 4" xfId="105"/>
    <cellStyle name="콤마_ " xfId="106"/>
    <cellStyle name="통화 [" xfId="107"/>
    <cellStyle name="통화 [0㉝〸" xfId="108"/>
    <cellStyle name="표준" xfId="0" builtinId="0"/>
    <cellStyle name="표준 2" xfId="109"/>
    <cellStyle name="표준 2 2" xfId="110"/>
    <cellStyle name="표준 3" xfId="111"/>
    <cellStyle name="표준 4" xfId="112"/>
    <cellStyle name="표준 5" xfId="113"/>
    <cellStyle name="표준 6" xfId="114"/>
    <cellStyle name="표준 7" xfId="115"/>
    <cellStyle name="표준_하상정비" xfId="116"/>
    <cellStyle name="표준1" xfId="117"/>
    <cellStyle name="표준2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0</xdr:row>
      <xdr:rowOff>0</xdr:rowOff>
    </xdr:from>
    <xdr:to>
      <xdr:col>5</xdr:col>
      <xdr:colOff>1143000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057775" y="0"/>
          <a:ext cx="400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strike="noStrike">
              <a:solidFill>
                <a:srgbClr val="000000"/>
              </a:solidFill>
              <a:latin typeface="돋움체"/>
              <a:ea typeface="돋움체"/>
            </a:rPr>
            <a:t>포대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34</xdr:row>
      <xdr:rowOff>28575</xdr:rowOff>
    </xdr:from>
    <xdr:to>
      <xdr:col>14</xdr:col>
      <xdr:colOff>285750</xdr:colOff>
      <xdr:row>43</xdr:row>
      <xdr:rowOff>152400</xdr:rowOff>
    </xdr:to>
    <xdr:grpSp>
      <xdr:nvGrpSpPr>
        <xdr:cNvPr id="4152" name="그룹 6"/>
        <xdr:cNvGrpSpPr>
          <a:grpSpLocks/>
        </xdr:cNvGrpSpPr>
      </xdr:nvGrpSpPr>
      <xdr:grpSpPr bwMode="auto">
        <a:xfrm>
          <a:off x="1095375" y="8715375"/>
          <a:ext cx="4505325" cy="2352675"/>
          <a:chOff x="1101587" y="8746420"/>
          <a:chExt cx="4489174" cy="2357621"/>
        </a:xfrm>
      </xdr:grpSpPr>
      <xdr:sp macro="" textlink="">
        <xdr:nvSpPr>
          <xdr:cNvPr id="4154" name="직사각형 1"/>
          <xdr:cNvSpPr>
            <a:spLocks noChangeArrowheads="1"/>
          </xdr:cNvSpPr>
        </xdr:nvSpPr>
        <xdr:spPr bwMode="auto">
          <a:xfrm>
            <a:off x="1101587" y="8746420"/>
            <a:ext cx="4489174" cy="78684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직사각형 4"/>
          <xdr:cNvSpPr/>
        </xdr:nvSpPr>
        <xdr:spPr bwMode="auto">
          <a:xfrm rot="16200000">
            <a:off x="4844592" y="10402887"/>
            <a:ext cx="400891" cy="142363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vert270" wrap="square" lIns="0" tIns="0" rIns="0" bIns="0" rtlCol="0" anchor="ctr" anchorCtr="1" upright="1"/>
          <a:lstStyle/>
          <a:p>
            <a:pPr algn="l"/>
            <a:r>
              <a:rPr lang="en-US" altLang="ko-KR" sz="900">
                <a:latin typeface="+mn-ea"/>
                <a:ea typeface="+mn-ea"/>
              </a:rPr>
              <a:t>4,000</a:t>
            </a:r>
            <a:endParaRPr lang="ko-KR" altLang="en-US" sz="900">
              <a:latin typeface="+mn-ea"/>
              <a:ea typeface="+mn-ea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</xdr:row>
          <xdr:rowOff>123825</xdr:rowOff>
        </xdr:from>
        <xdr:to>
          <xdr:col>14</xdr:col>
          <xdr:colOff>238125</xdr:colOff>
          <xdr:row>12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114300</xdr:colOff>
      <xdr:row>34</xdr:row>
      <xdr:rowOff>9525</xdr:rowOff>
    </xdr:from>
    <xdr:to>
      <xdr:col>15</xdr:col>
      <xdr:colOff>9525</xdr:colOff>
      <xdr:row>42</xdr:row>
      <xdr:rowOff>19050</xdr:rowOff>
    </xdr:to>
    <xdr:pic>
      <xdr:nvPicPr>
        <xdr:cNvPr id="4153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" t="32365" r="-308" b="-446"/>
        <a:stretch>
          <a:fillRect/>
        </a:stretch>
      </xdr:blipFill>
      <xdr:spPr bwMode="auto">
        <a:xfrm>
          <a:off x="1362075" y="8696325"/>
          <a:ext cx="428625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221;&#50896;\C\D-drive\DWG\03&#44256;&#49457;&#50724;&#49688;&#52376;&#47532;\&#49888;&#48512;&#49688;&#47049;&#49328;&#52636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868;&#49437;\&#44277;&#51676;&#48169;\NETWORK\BOX-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40;&#44592;\D\&#49688;&#47049;\&#45733;&#50516;&#44368;\IGI-S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PROJECT-DWG\&#51221;&#49440;&#44397;&#46020;\&#51109;&#51204;&#51648;&#44396;\&#49688;&#47049;\&#52509;&#44292;&#49688;&#47049;&#51665;&#4422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40;&#44592;\D\dwg07\&#51652;&#51452;&#44397;&#46020;\&#45909;&#54840;&#51648;&#44396;\4&#50613;4&#52380;\&#52380;&#44277;&#44600;&#510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ju-14\my%20documents\WORK\&#52649;&#51452;\&#50896;&#44032;&#44228;&#49328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work\&#45236;&#506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집계"/>
      <sheetName val="내역서적용수량"/>
      <sheetName val="총괄수량집계표"/>
      <sheetName val="모르타르자재"/>
      <sheetName val="토공집계표"/>
      <sheetName val="오수관(본선)집계표"/>
      <sheetName val="A-LINE"/>
      <sheetName val="B-LINE "/>
      <sheetName val="C-LINE "/>
      <sheetName val="D-LINE"/>
      <sheetName val="E-LINE"/>
      <sheetName val="F-LINE"/>
      <sheetName val="G-LINE "/>
      <sheetName val="H-LINE"/>
      <sheetName val="I-LINE "/>
      <sheetName val="오수관로연장조서"/>
      <sheetName val="가정선집계표"/>
      <sheetName val="오수관(가정인입)수량"/>
      <sheetName val="오수(가정선)수량산출서"/>
      <sheetName val="오수받이"/>
      <sheetName val="맨홀토공집계"/>
      <sheetName val="맨홀단위토공"/>
      <sheetName val="맨홀집계표"/>
      <sheetName val="맨홀수량산출서"/>
      <sheetName val="맨홀단위수량"/>
      <sheetName val="맨홀위치조서"/>
      <sheetName val="처리장집계표"/>
      <sheetName val="처리장"/>
      <sheetName val="우수관집계"/>
      <sheetName val="우수관"/>
      <sheetName val="집수정단위수량"/>
      <sheetName val="BOX집계표"/>
      <sheetName val="BOX단위수량"/>
      <sheetName val="상수(본선) 수량집계표"/>
      <sheetName val="상수도(가정선)집계표"/>
      <sheetName val="상수수량산출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INPUT DATA (2)"/>
      <sheetName val="단면 (2)"/>
      <sheetName val="BOX본체수량 (2)"/>
      <sheetName val="BOX토공 (2)"/>
      <sheetName val="Sheet13"/>
      <sheetName val="Sheet14"/>
      <sheetName val="Sheet15"/>
      <sheetName val="Sheet16"/>
      <sheetName val="도장수량(하1)"/>
      <sheetName val="주형"/>
      <sheetName val="ABUT수량-A1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양수장(기계)"/>
      <sheetName val="간선계산"/>
      <sheetName val="기초공"/>
      <sheetName val="기둥(원형)"/>
      <sheetName val="D-3109"/>
      <sheetName val="산출근거"/>
      <sheetName val="유림골조"/>
      <sheetName val="교각계산"/>
      <sheetName val="2.단면가정 "/>
      <sheetName val="A-4"/>
      <sheetName val="INPUT"/>
      <sheetName val="수로교총재료집계"/>
      <sheetName val="Sheet1"/>
      <sheetName val="도색집계"/>
      <sheetName val="투찰"/>
      <sheetName val="공문"/>
      <sheetName val="북방3터널"/>
      <sheetName val="관로"/>
      <sheetName val="BOX-E"/>
      <sheetName val="BQ List"/>
      <sheetName val="PipWT"/>
      <sheetName val="경비"/>
      <sheetName val="요율"/>
      <sheetName val="자재대"/>
      <sheetName val="공사내역"/>
      <sheetName val="000000"/>
      <sheetName val="ETC"/>
      <sheetName val="다곡2교"/>
      <sheetName val="COPING"/>
      <sheetName val="포장복구집계"/>
      <sheetName val="실행철강하도"/>
      <sheetName val="JUCKEYK"/>
      <sheetName val="교각1"/>
      <sheetName val="집수정"/>
      <sheetName val="단면가정"/>
      <sheetName val="수로BOX(시점부)"/>
      <sheetName val="설계개요"/>
      <sheetName val="노임단가"/>
      <sheetName val="공사비예산서(토목분)"/>
      <sheetName val="AC포장수량"/>
      <sheetName val="2.단면가정"/>
      <sheetName val="1.설계조건"/>
      <sheetName val="전계가"/>
      <sheetName val="노임이"/>
      <sheetName val="관로토공집계표"/>
      <sheetName val="데이타"/>
      <sheetName val="DATA"/>
      <sheetName val="#REF"/>
      <sheetName val="data_dci"/>
      <sheetName val="data_mci"/>
      <sheetName val="behind"/>
      <sheetName val="Main"/>
      <sheetName val="반중력식옹벽"/>
      <sheetName val="기둥"/>
      <sheetName val="저판(버림100)"/>
      <sheetName val="총괄"/>
      <sheetName val="내역"/>
      <sheetName val="진주방향"/>
      <sheetName val="5CHBDC"/>
      <sheetName val="입찰안"/>
      <sheetName val="CABLE SIZE-3"/>
      <sheetName val="ASP포장"/>
      <sheetName val="SLIDES"/>
      <sheetName val="배수내역 (2)"/>
      <sheetName val="자재단가"/>
      <sheetName val="인건비"/>
      <sheetName val="품셈"/>
      <sheetName val="중기비"/>
      <sheetName val="단가 및 재료비"/>
      <sheetName val="Sheet3"/>
      <sheetName val="장문교(대전)"/>
      <sheetName val="자재단가비교표"/>
      <sheetName val="B부대공"/>
      <sheetName val="상수도토공집계표"/>
      <sheetName val="내역서(총)"/>
      <sheetName val="내역서"/>
      <sheetName val="I.설계조건"/>
      <sheetName val="2F 회의실견적(5_14 일대)"/>
      <sheetName val="ITEM"/>
      <sheetName val="CONCRETE"/>
      <sheetName val="하수급견적대비"/>
      <sheetName val="기성2"/>
      <sheetName val="BID"/>
      <sheetName val="날1"/>
      <sheetName val="Sheet1 (2)"/>
      <sheetName val="일위대가"/>
      <sheetName val="포장공"/>
      <sheetName val="INPUT_DATA_(2)"/>
      <sheetName val="단면_(2)"/>
      <sheetName val="BOX본체수량_(2)"/>
      <sheetName val="BOX토공_(2)"/>
      <sheetName val="2_단면가정_"/>
      <sheetName val="1_설계조건"/>
      <sheetName val="CABLE_SIZE-3"/>
      <sheetName val="BQ_List"/>
      <sheetName val="배수내역_(2)"/>
      <sheetName val="단가_및_재료비"/>
      <sheetName val="공통가설"/>
      <sheetName val="SLAB&quot;1&quot;"/>
      <sheetName val="수목단가"/>
      <sheetName val="시설수량표"/>
      <sheetName val="시설일위"/>
      <sheetName val="식재수량표"/>
      <sheetName val="식재일위"/>
      <sheetName val="일위목록"/>
      <sheetName val="일위대가목차"/>
      <sheetName val="2000.11월설계내역"/>
      <sheetName val="대비"/>
      <sheetName val="표지"/>
      <sheetName val="변경집계표"/>
      <sheetName val="전신환매도율"/>
      <sheetName val="준검 내역서"/>
      <sheetName val="SLAB근거-1"/>
      <sheetName val="소업1교"/>
      <sheetName val="EQUIP-H"/>
      <sheetName val="원내역"/>
      <sheetName val="원가계산서"/>
      <sheetName val="3.공통공사대비"/>
      <sheetName val="부서현황"/>
      <sheetName val="설계조건"/>
      <sheetName val="점수계산1-2"/>
      <sheetName val="도장수량"/>
      <sheetName val="6PILE  (돌출)"/>
      <sheetName val="AS복구"/>
      <sheetName val="중기터파기"/>
      <sheetName val="변수값"/>
      <sheetName val="중기상차"/>
      <sheetName val="ACUNIT"/>
      <sheetName val="현장관리비내역서"/>
      <sheetName val="전차선로 물량표"/>
      <sheetName val="가정단면"/>
      <sheetName val=" 상부공통집계(총괄)"/>
      <sheetName val="96보완계획7.12"/>
      <sheetName val="제-노임"/>
      <sheetName val="제직재"/>
      <sheetName val="양수장내역"/>
      <sheetName val="산출서양식01"/>
      <sheetName val="별표집계"/>
      <sheetName val="단가조사"/>
      <sheetName val="1호맨홀토공"/>
      <sheetName val="집계"/>
      <sheetName val="기본일위"/>
      <sheetName val="패널"/>
      <sheetName val="직노"/>
      <sheetName val="내역서2안"/>
      <sheetName val="실행내역"/>
      <sheetName val="옹벽1"/>
      <sheetName val="건식PD설치현황표"/>
      <sheetName val="단가목록"/>
      <sheetName val="전기일위대가"/>
      <sheetName val="BOX단위철근"/>
      <sheetName val="40총괄"/>
      <sheetName val="40집계"/>
      <sheetName val="1.설계기준"/>
      <sheetName val="Sheet2"/>
      <sheetName val="R.C RAHMEN 해석"/>
      <sheetName val="본체 설 계"/>
      <sheetName val="Sheet4"/>
      <sheetName val="갑지(추정)"/>
      <sheetName val="Y-WORK"/>
      <sheetName val="공사비증감"/>
      <sheetName val="보현동3교종점측"/>
      <sheetName val="말뚝기초(안정검토)-외측"/>
      <sheetName val="guard(mac)"/>
      <sheetName val="금액내역서"/>
      <sheetName val="총괄집계 "/>
      <sheetName val="기흥하도용"/>
      <sheetName val="말뚝설계"/>
      <sheetName val="물질수지(2011)"/>
      <sheetName val="화산경계"/>
      <sheetName val="AAA"/>
      <sheetName val="장비가동"/>
      <sheetName val="CODE"/>
      <sheetName val="타공종이기"/>
      <sheetName val="내역서적용수량"/>
      <sheetName val="전체도급"/>
      <sheetName val="INPUT-DATA"/>
      <sheetName val="주beam"/>
      <sheetName val="토사(PE)"/>
      <sheetName val="옹벽"/>
      <sheetName val="98지급계획"/>
      <sheetName val="1-1"/>
      <sheetName val="카메라"/>
      <sheetName val="4)유동표"/>
      <sheetName val="부대내역"/>
      <sheetName val="2BOX본체"/>
      <sheetName val="국공유지및사유지"/>
      <sheetName val="예정(3)"/>
      <sheetName val="동원(3)"/>
      <sheetName val="횡배수관"/>
      <sheetName val="갑지1"/>
      <sheetName val="기초INPUT"/>
      <sheetName val="낙석방지망현황"/>
      <sheetName val="지급자재"/>
      <sheetName val="철근량"/>
      <sheetName val="수량산출"/>
      <sheetName val="6.교좌면보강"/>
      <sheetName val="구조물포장"/>
      <sheetName val="뚝토공"/>
      <sheetName val="총괄내역서"/>
      <sheetName val="원가"/>
      <sheetName val="INPUT_DATA_(2)1"/>
      <sheetName val="단면_(2)1"/>
      <sheetName val="BOX본체수량_(2)1"/>
      <sheetName val="BOX토공_(2)1"/>
      <sheetName val="2_단면가정_1"/>
      <sheetName val="BQ_List1"/>
      <sheetName val="단가_및_재료비1"/>
      <sheetName val="터파기및재료"/>
      <sheetName val="DATE"/>
      <sheetName val="7단가"/>
      <sheetName val="ⴭⴭⴭⴭⴭ"/>
      <sheetName val="노임"/>
      <sheetName val="중기"/>
      <sheetName val="제수변수량"/>
      <sheetName val="공기변수량"/>
      <sheetName val="일위대가표"/>
      <sheetName val="U-TYPE(1)"/>
      <sheetName val="2000전체분"/>
      <sheetName val="2000년1차"/>
      <sheetName val="데리네이타현황"/>
      <sheetName val="최적단면"/>
      <sheetName val="오수관"/>
      <sheetName val="오수관토공"/>
      <sheetName val="공사비집계"/>
      <sheetName val="예가표"/>
      <sheetName val="단위수량"/>
      <sheetName val="일위대가(계측기설치)"/>
      <sheetName val="CTEMCOST"/>
      <sheetName val="토공계산서(부체도로)"/>
      <sheetName val="고창방향"/>
      <sheetName val="이기(집계)"/>
      <sheetName val="건축내역"/>
      <sheetName val="우수공"/>
      <sheetName val="설계예산2"/>
      <sheetName val="안산기계장치"/>
      <sheetName val="자금청구"/>
      <sheetName val="기본DATA"/>
      <sheetName val="말뚝지지력산정"/>
      <sheetName val="Sheet6"/>
      <sheetName val="마산방향"/>
      <sheetName val="플랜트 설치"/>
      <sheetName val="좌측"/>
      <sheetName val="주방환기"/>
      <sheetName val="106C0300"/>
      <sheetName val="적용단위길이"/>
      <sheetName val="1호인버트수량"/>
      <sheetName val="전체내역"/>
      <sheetName val="노무비"/>
      <sheetName val="현장관리비 산출내역"/>
      <sheetName val="일  위  대  가  목  록"/>
      <sheetName val="SLAB"/>
      <sheetName val="CVT산정"/>
      <sheetName val="주빔의 설계"/>
      <sheetName val="입력DATA"/>
      <sheetName val="바닥판"/>
      <sheetName val="전체제잡비"/>
      <sheetName val="TOT"/>
      <sheetName val="세부내역(직접인건비)"/>
      <sheetName val="입력자료(노무비)"/>
      <sheetName val="공사비내역"/>
      <sheetName val="구리토평1전기"/>
      <sheetName val="공정양식(원본)"/>
      <sheetName val="가격조사서"/>
      <sheetName val="반중력식옹벽3.5"/>
      <sheetName val="품셈TABLE"/>
      <sheetName val="교통표지판기초자료"/>
      <sheetName val="관음목장(제출용)자105인97.5"/>
      <sheetName val="차선도색현황"/>
      <sheetName val="기계내역"/>
      <sheetName val="정부노임단가"/>
      <sheetName val="갑지"/>
      <sheetName val="경비2내역"/>
      <sheetName val="총괄표"/>
      <sheetName val="전기"/>
      <sheetName val="날개벽수량표"/>
      <sheetName val="8.PILE  (돌출)"/>
      <sheetName val="공사비총괄"/>
      <sheetName val="산출내역서집계표"/>
      <sheetName val="조경"/>
      <sheetName val="산출2-기기동력"/>
      <sheetName val="설직재-1"/>
      <sheetName val="Ⅴ-2.공종별내역"/>
      <sheetName val="교대(A1)"/>
      <sheetName val="c_balju"/>
      <sheetName val="단가표"/>
      <sheetName val="경비실"/>
      <sheetName val="토공사"/>
      <sheetName val="개요"/>
      <sheetName val="적용환율"/>
      <sheetName val="252K444"/>
      <sheetName val="공주방향"/>
      <sheetName val="변경현황"/>
      <sheetName val="markup"/>
      <sheetName val="JOIN(2span)"/>
      <sheetName val="철근량산정및사용성검토"/>
      <sheetName val="백호우계수"/>
      <sheetName val="코드표"/>
      <sheetName val="BQMPALOC"/>
      <sheetName val="SG"/>
      <sheetName val="청주-교대(A1)"/>
      <sheetName val="본사S"/>
      <sheetName val="설산1.나"/>
      <sheetName val="D-623D"/>
      <sheetName val="CAL"/>
      <sheetName val="찍기"/>
      <sheetName val="ERECIN"/>
      <sheetName val="상행선"/>
      <sheetName val="BOX형 교대"/>
      <sheetName val="INPUT(덕도방향-시점)"/>
      <sheetName val="본체"/>
      <sheetName val="DANGA"/>
      <sheetName val="판"/>
      <sheetName val="재료집계(분수관)"/>
      <sheetName val="자료"/>
      <sheetName val="토적표"/>
      <sheetName val="재료"/>
      <sheetName val="안정검토"/>
      <sheetName val="노원열병합  건축공사기성내역서"/>
      <sheetName val="우수"/>
      <sheetName val="5.정산서"/>
      <sheetName val="설계기준"/>
      <sheetName val="토공"/>
      <sheetName val="옹벽철근"/>
      <sheetName val="sw1"/>
      <sheetName val="NOMUBI"/>
      <sheetName val="표준계약서"/>
      <sheetName val="도급"/>
      <sheetName val="인사자료총집계"/>
      <sheetName val="CON포장수량"/>
      <sheetName val="맨홀토공(3)"/>
      <sheetName val="산출근거1"/>
      <sheetName val="더돋기량"/>
      <sheetName val="combi(wall)"/>
      <sheetName val="AS포장복구 "/>
      <sheetName val="¿Á¿Üµî½Å¼³"/>
      <sheetName val="TEL"/>
      <sheetName val="포장수량집계"/>
      <sheetName val="골재산출"/>
      <sheetName val="집계표"/>
      <sheetName val="EACT10"/>
      <sheetName val="3BL공동구 수량"/>
      <sheetName val="Sheet5"/>
      <sheetName val="협의단가"/>
      <sheetName val="투찰내역"/>
      <sheetName val="신공항A-9(원가수정)"/>
      <sheetName val="취수탑"/>
      <sheetName val="배수갑문"/>
      <sheetName val="제경비"/>
      <sheetName val="실적공사비"/>
      <sheetName val="입력(K0)"/>
      <sheetName val="장비기준"/>
      <sheetName val="재료비"/>
      <sheetName val="환율"/>
      <sheetName val="철거총괄집계"/>
      <sheetName val="철근총괄집계"/>
      <sheetName val="총사업비명세"/>
      <sheetName val="민감도"/>
      <sheetName val="Sens&amp;Anal"/>
      <sheetName val="총투자비산정"/>
      <sheetName val="자재 집계표"/>
      <sheetName val="남양시작동자105노65기1.3화1.2"/>
      <sheetName val="시설물"/>
      <sheetName val="목동1절주.bh01"/>
      <sheetName val="비계,CON'C"/>
      <sheetName val="L형옹벽단위수량(35)"/>
      <sheetName val="suk(mac)"/>
      <sheetName val="MYUN(MAC)"/>
      <sheetName val="VXXXXXXX"/>
      <sheetName val="COVER"/>
      <sheetName val="도장"/>
      <sheetName val="합계금액"/>
      <sheetName val="MOTOR"/>
      <sheetName val="CCTV내역서"/>
      <sheetName val="수안보-MBR1"/>
      <sheetName val="XL4Poppy"/>
      <sheetName val="일위대가(가설)"/>
      <sheetName val="DATA 입력란"/>
      <sheetName val="지장물조서"/>
      <sheetName val="토공정보"/>
      <sheetName val="설계명세서(선로)"/>
      <sheetName val="98수문일위"/>
      <sheetName val="P4-C"/>
      <sheetName val="TOTAL_BOQ"/>
      <sheetName val="조명율표"/>
      <sheetName val="단면기준"/>
      <sheetName val="ENE-CAL 1"/>
      <sheetName val="FB25JN"/>
      <sheetName val="배수통관(좌)"/>
      <sheetName val="가시설(TYPE-A)"/>
      <sheetName val="1-1평균터파기고(1)"/>
      <sheetName val="방음벽기초"/>
      <sheetName val="고분전시관"/>
      <sheetName val="낙찰표"/>
      <sheetName val="제수"/>
      <sheetName val="공기"/>
      <sheetName val="96까지"/>
      <sheetName val="97년"/>
      <sheetName val="98이후"/>
      <sheetName val="설 계"/>
      <sheetName val="토목"/>
      <sheetName val="내역서(기성청구)"/>
      <sheetName val="Regenerator  Concrete Structure"/>
      <sheetName val="우배수"/>
      <sheetName val="유효폭의 계산"/>
      <sheetName val="제잡비"/>
      <sheetName val="수토공단위당"/>
      <sheetName val="순서도"/>
      <sheetName val="BOX(1.5X1.5)"/>
      <sheetName val="기계경비일람"/>
      <sheetName val="자재조서"/>
      <sheetName val="경영상태"/>
      <sheetName val="발파유용(3)"/>
      <sheetName val="wall"/>
      <sheetName val="적격분석"/>
      <sheetName val="Pier 3"/>
      <sheetName val="가로등기초"/>
      <sheetName val="HANDHOLE(2)"/>
      <sheetName val="준검_내역서"/>
      <sheetName val="석"/>
      <sheetName val="고유코드_설계"/>
      <sheetName val="토 목"/>
      <sheetName val="97년 추정"/>
      <sheetName val="일반전기"/>
      <sheetName val="수문일1"/>
      <sheetName val="woo(mac)"/>
      <sheetName val="단가산출2"/>
      <sheetName val="CPM챠트"/>
      <sheetName val="내역표지"/>
      <sheetName val="배치계획"/>
      <sheetName val="Sheet17"/>
      <sheetName val="식재가격"/>
      <sheetName val="식재총괄"/>
      <sheetName val="조명시설"/>
      <sheetName val="법면단"/>
      <sheetName val="법면설면"/>
      <sheetName val="석축단"/>
      <sheetName val="법면수집"/>
      <sheetName val="석축설면"/>
      <sheetName val="PSV"/>
      <sheetName val="부대공"/>
      <sheetName val="전체_1설계"/>
      <sheetName val="유동표"/>
      <sheetName val="건축공사"/>
      <sheetName val="장비집계"/>
      <sheetName val="CONUNIT"/>
      <sheetName val="견적대비표"/>
      <sheetName val="상부공"/>
      <sheetName val="R_C_RAHMEN_해석"/>
      <sheetName val="본체_설_계"/>
      <sheetName val="Sheet1_(2)"/>
      <sheetName val="6PILE__(돌출)"/>
      <sheetName val="2000_11월설계내역"/>
      <sheetName val="날개벽(시점좌측)"/>
      <sheetName val="상-교대(A1-A2)"/>
      <sheetName val="총수량집계표"/>
      <sheetName val="설계요율"/>
      <sheetName val="낙차공산출근거"/>
      <sheetName val="을지"/>
      <sheetName val="입찰"/>
      <sheetName val="현경"/>
      <sheetName val="화해(함평)"/>
      <sheetName val="화해(장성)"/>
      <sheetName val="단가대비표"/>
      <sheetName val="일위대가목록"/>
      <sheetName val="02자재"/>
      <sheetName val="공사개요"/>
      <sheetName val="삼성전기"/>
      <sheetName val="경성자금"/>
      <sheetName val="정렬"/>
      <sheetName val="P5"/>
      <sheetName val="P6"/>
      <sheetName val="P7"/>
      <sheetName val="P8"/>
      <sheetName val="P14"/>
      <sheetName val="골조시행"/>
      <sheetName val="4.장비손료"/>
      <sheetName val="설계"/>
      <sheetName val="설계명세서"/>
      <sheetName val="전신"/>
      <sheetName val="200"/>
      <sheetName val="9GNG운반"/>
      <sheetName val="관리비현황"/>
      <sheetName val="수량3"/>
      <sheetName val="제수변수량H2.15"/>
      <sheetName val="_공기변수량"/>
      <sheetName val="전체"/>
      <sheetName val="약품공급2"/>
      <sheetName val="기별-공가용"/>
      <sheetName val="설계예산서(전체)"/>
      <sheetName val="전선"/>
      <sheetName val="내역서(삼호)"/>
      <sheetName val="이토변실(A3-LINE)"/>
      <sheetName val="배수관 제원표(DON'T PLOT)"/>
      <sheetName val="수로관단위수량"/>
      <sheetName val="배수관설치현황"/>
      <sheetName val="배수관단위수량"/>
      <sheetName val="tggwan(mac)"/>
      <sheetName val="직접경비"/>
      <sheetName val="제출내역 (2)"/>
      <sheetName val="상부집계표"/>
      <sheetName val="지장물건조서"/>
      <sheetName val="총괄-1"/>
      <sheetName val="C-직노1"/>
      <sheetName val="단면검토"/>
      <sheetName val="IN"/>
      <sheetName val="기초코드"/>
      <sheetName val="시화점실행"/>
      <sheetName val="깎기 4구간"/>
      <sheetName val="깎기 2-3구간"/>
      <sheetName val="공사별총괄표(도급)"/>
      <sheetName val="단가산출"/>
      <sheetName val="차액보증"/>
      <sheetName val="조명일위"/>
      <sheetName val="금융비용"/>
      <sheetName val="포장재료집계표"/>
      <sheetName val="-몰탈콘크리트"/>
      <sheetName val="-배수구조물공토공"/>
      <sheetName val="횡배수관재료-"/>
      <sheetName val="계산서(직선부)"/>
      <sheetName val="콘크리트측구연장"/>
      <sheetName val="수량산출서"/>
      <sheetName val="교대(A1-A2)"/>
      <sheetName val="출자한도"/>
      <sheetName val="공사수행방안"/>
      <sheetName val="슬래브"/>
      <sheetName val="960318-1"/>
      <sheetName val="건축"/>
      <sheetName val="IMPEADENCE MAP 취수장"/>
      <sheetName val="역T형(H=6.0) (2)"/>
      <sheetName val="실행예산"/>
      <sheetName val="터널조도"/>
      <sheetName val="종단계산"/>
      <sheetName val="배지거총재료집계표"/>
      <sheetName val="암거공"/>
      <sheetName val="입상내역"/>
      <sheetName val="기본"/>
      <sheetName val="단가"/>
      <sheetName val="I一般比"/>
      <sheetName val="재집"/>
      <sheetName val="직재"/>
      <sheetName val="포장공사"/>
      <sheetName val="횡배수관토공수량"/>
      <sheetName val="단면별연장"/>
      <sheetName val="TYPE-1"/>
      <sheetName val="별표"/>
      <sheetName val="노안2지구총(시행계획)"/>
    </sheetNames>
    <sheetDataSet>
      <sheetData sheetId="0" refreshError="1"/>
      <sheetData sheetId="1" refreshError="1"/>
      <sheetData sheetId="2" refreshError="1">
        <row r="55">
          <cell r="K55">
            <v>10.872999999999999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집계표"/>
      <sheetName val="배수공총괄수량집계표"/>
      <sheetName val="BOX총괄집계"/>
      <sheetName val="도수로총괄집계"/>
      <sheetName val="GABION옹벽 총괄집계"/>
      <sheetName val="부대공총괄"/>
      <sheetName val="토공총괄집계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천공길이"/>
      <sheetName val="MOTOR"/>
      <sheetName val="CODE"/>
      <sheetName val="#REF"/>
      <sheetName val="교각1"/>
      <sheetName val="COPING"/>
      <sheetName val="기초공"/>
      <sheetName val="기둥(원형)"/>
      <sheetName val="단면 (2)"/>
      <sheetName val="Sheet1"/>
      <sheetName val="대부예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총괄내역서"/>
      <sheetName val="원가출력"/>
      <sheetName val="원가출력 (군)"/>
      <sheetName val="기타경비"/>
      <sheetName val="기준율"/>
      <sheetName val="적용율"/>
      <sheetName val="원가출력 (2)"/>
      <sheetName val="기타경비 (2)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임단가"/>
      <sheetName val="총괄"/>
      <sheetName val="갑,을"/>
      <sheetName val="표지"/>
      <sheetName val="개요"/>
      <sheetName val="사통"/>
      <sheetName val="단가검토"/>
      <sheetName val="설치중량 "/>
      <sheetName val="철거중량"/>
      <sheetName val="수문일위 "/>
      <sheetName val="자재단가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view="pageBreakPreview" zoomScale="70" zoomScaleNormal="100" zoomScaleSheetLayoutView="70" workbookViewId="0">
      <selection activeCell="E30" sqref="E30"/>
    </sheetView>
  </sheetViews>
  <sheetFormatPr defaultRowHeight="13.5"/>
  <cols>
    <col min="1" max="2" width="8.88671875" style="31"/>
    <col min="3" max="3" width="9.6640625" style="31" customWidth="1"/>
    <col min="4" max="4" width="7.21875" style="31" customWidth="1"/>
    <col min="5" max="5" width="19.21875" style="31" customWidth="1"/>
    <col min="6" max="6" width="13.6640625" style="31" customWidth="1"/>
    <col min="7" max="11" width="8.88671875" style="31"/>
    <col min="12" max="12" width="5.44140625" style="31" customWidth="1"/>
    <col min="13" max="16384" width="8.88671875" style="31"/>
  </cols>
  <sheetData>
    <row r="1" spans="1:7" s="29" customFormat="1" ht="20.100000000000001" customHeight="1"/>
    <row r="2" spans="1:7" s="29" customFormat="1" ht="20.100000000000001" customHeight="1">
      <c r="A2" s="29" t="s">
        <v>45</v>
      </c>
    </row>
    <row r="3" spans="1:7" s="29" customFormat="1" ht="20.100000000000001" customHeight="1"/>
    <row r="4" spans="1:7" s="29" customFormat="1" ht="20.100000000000001" customHeight="1">
      <c r="A4" s="29" t="s">
        <v>45</v>
      </c>
    </row>
    <row r="5" spans="1:7" s="29" customFormat="1" ht="20.100000000000001" customHeight="1"/>
    <row r="6" spans="1:7" s="29" customFormat="1" ht="20.100000000000001" customHeight="1"/>
    <row r="7" spans="1:7" s="29" customFormat="1" ht="20.100000000000001" customHeight="1"/>
    <row r="8" spans="1:7" s="29" customFormat="1" ht="20.100000000000001" customHeight="1"/>
    <row r="9" spans="1:7" s="29" customFormat="1" ht="20.100000000000001" customHeight="1"/>
    <row r="10" spans="1:7" s="29" customFormat="1" ht="35.1" customHeight="1">
      <c r="A10" s="106" t="s">
        <v>23</v>
      </c>
      <c r="B10" s="106"/>
      <c r="C10" s="106"/>
      <c r="D10" s="106"/>
      <c r="E10" s="106"/>
      <c r="F10" s="106"/>
      <c r="G10" s="106"/>
    </row>
    <row r="11" spans="1:7" s="29" customFormat="1" ht="20.100000000000001" customHeight="1"/>
    <row r="12" spans="1:7" s="29" customFormat="1" ht="20.100000000000001" customHeight="1"/>
    <row r="13" spans="1:7" s="29" customFormat="1" ht="20.100000000000001" customHeight="1"/>
    <row r="14" spans="1:7" s="29" customFormat="1" ht="20.100000000000001" customHeight="1"/>
    <row r="15" spans="1:7" s="29" customFormat="1" ht="20.100000000000001" customHeight="1"/>
    <row r="16" spans="1:7" s="29" customFormat="1" ht="20.100000000000001" customHeight="1">
      <c r="C16" s="30"/>
      <c r="D16" s="30"/>
      <c r="E16" s="30"/>
      <c r="F16" s="30"/>
    </row>
    <row r="17" s="29" customFormat="1" ht="20.100000000000001" customHeight="1"/>
    <row r="18" s="29" customFormat="1" ht="20.100000000000001" customHeight="1"/>
  </sheetData>
  <mergeCells count="1">
    <mergeCell ref="A10:G10"/>
  </mergeCells>
  <phoneticPr fontId="12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9"/>
  <sheetViews>
    <sheetView tabSelected="1" zoomScale="145" zoomScaleNormal="145" zoomScaleSheetLayoutView="130" workbookViewId="0">
      <selection activeCell="A2" sqref="A2"/>
    </sheetView>
  </sheetViews>
  <sheetFormatPr defaultColWidth="8.77734375" defaultRowHeight="30" customHeight="1"/>
  <cols>
    <col min="1" max="1" width="13.77734375" style="86" customWidth="1"/>
    <col min="2" max="10" width="8.77734375" style="86" customWidth="1"/>
    <col min="11" max="11" width="10.77734375" style="86" customWidth="1"/>
    <col min="12" max="16384" width="8.77734375" style="86"/>
  </cols>
  <sheetData>
    <row r="1" spans="1:11" s="84" customFormat="1" ht="30" customHeight="1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9.9499999999999993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87" customFormat="1" ht="30" customHeight="1">
      <c r="A3" s="117" t="s">
        <v>46</v>
      </c>
      <c r="B3" s="108" t="s">
        <v>47</v>
      </c>
      <c r="C3" s="115" t="s">
        <v>48</v>
      </c>
      <c r="D3" s="115"/>
      <c r="E3" s="110" t="s">
        <v>49</v>
      </c>
      <c r="F3" s="110"/>
      <c r="G3" s="115" t="s">
        <v>50</v>
      </c>
      <c r="H3" s="115"/>
      <c r="I3" s="115"/>
      <c r="J3" s="115"/>
      <c r="K3" s="112" t="s">
        <v>51</v>
      </c>
    </row>
    <row r="4" spans="1:11" s="87" customFormat="1" ht="30" customHeight="1">
      <c r="A4" s="118"/>
      <c r="B4" s="109"/>
      <c r="C4" s="107" t="s">
        <v>52</v>
      </c>
      <c r="D4" s="107"/>
      <c r="E4" s="111" t="s">
        <v>53</v>
      </c>
      <c r="F4" s="111"/>
      <c r="G4" s="107" t="s">
        <v>54</v>
      </c>
      <c r="H4" s="107"/>
      <c r="I4" s="107" t="s">
        <v>55</v>
      </c>
      <c r="J4" s="107"/>
      <c r="K4" s="113"/>
    </row>
    <row r="5" spans="1:11" s="87" customFormat="1" ht="30" customHeight="1">
      <c r="A5" s="119"/>
      <c r="B5" s="88" t="s">
        <v>56</v>
      </c>
      <c r="C5" s="107" t="s">
        <v>57</v>
      </c>
      <c r="D5" s="107"/>
      <c r="E5" s="111" t="s">
        <v>57</v>
      </c>
      <c r="F5" s="111"/>
      <c r="G5" s="107" t="s">
        <v>57</v>
      </c>
      <c r="H5" s="107"/>
      <c r="I5" s="107" t="s">
        <v>57</v>
      </c>
      <c r="J5" s="107"/>
      <c r="K5" s="114"/>
    </row>
    <row r="6" spans="1:11" ht="30" customHeight="1">
      <c r="A6" s="89" t="s">
        <v>66</v>
      </c>
      <c r="B6" s="90">
        <f>위치조서!C9</f>
        <v>2</v>
      </c>
      <c r="C6" s="91">
        <f>+과속방지턱산출근거!M18</f>
        <v>15.6</v>
      </c>
      <c r="D6" s="91">
        <f>+C6*B6</f>
        <v>31.2</v>
      </c>
      <c r="E6" s="91">
        <f>+과속방지턱산출근거!M20</f>
        <v>23.4</v>
      </c>
      <c r="F6" s="91">
        <f>+E6*B6</f>
        <v>46.8</v>
      </c>
      <c r="G6" s="91">
        <f>+과속방지턱산출근거!M22</f>
        <v>5.85</v>
      </c>
      <c r="H6" s="91">
        <f>+G6*B6</f>
        <v>11.7</v>
      </c>
      <c r="I6" s="91">
        <f>+과속방지턱산출근거!M23</f>
        <v>5.85</v>
      </c>
      <c r="J6" s="91">
        <f>+I6*B6</f>
        <v>11.7</v>
      </c>
      <c r="K6" s="92"/>
    </row>
    <row r="7" spans="1:11" ht="30" customHeight="1">
      <c r="A7" s="93" t="s">
        <v>67</v>
      </c>
      <c r="B7" s="94">
        <f>위치조서!D9</f>
        <v>4</v>
      </c>
      <c r="C7" s="95"/>
      <c r="D7" s="95"/>
      <c r="E7" s="95"/>
      <c r="F7" s="95"/>
      <c r="G7" s="95">
        <f>과속방지턱산출근거!M50</f>
        <v>6.5</v>
      </c>
      <c r="H7" s="95">
        <f>+G7*B7</f>
        <v>26</v>
      </c>
      <c r="I7" s="95">
        <f>과속방지턱산출근거!M51</f>
        <v>6.5</v>
      </c>
      <c r="J7" s="95">
        <f>+I7*B7</f>
        <v>26</v>
      </c>
      <c r="K7" s="96"/>
    </row>
    <row r="8" spans="1:11" s="100" customFormat="1" ht="30" customHeight="1">
      <c r="A8" s="97"/>
      <c r="B8" s="98"/>
      <c r="C8" s="98"/>
      <c r="D8" s="98"/>
      <c r="E8" s="98"/>
      <c r="F8" s="98"/>
      <c r="G8" s="98"/>
      <c r="H8" s="98"/>
      <c r="I8" s="98"/>
      <c r="J8" s="98"/>
      <c r="K8" s="99"/>
    </row>
    <row r="9" spans="1:11" s="87" customFormat="1" ht="30" customHeight="1">
      <c r="A9" s="101" t="s">
        <v>58</v>
      </c>
      <c r="B9" s="102">
        <f>SUM(B6:B8)</f>
        <v>6</v>
      </c>
      <c r="C9" s="103"/>
      <c r="D9" s="104">
        <f>SUM(D6:D8)</f>
        <v>31.2</v>
      </c>
      <c r="E9" s="103"/>
      <c r="F9" s="104">
        <f>SUM(F6:F8)</f>
        <v>46.8</v>
      </c>
      <c r="G9" s="103"/>
      <c r="H9" s="104">
        <f>SUM(H6:H8)</f>
        <v>37.700000000000003</v>
      </c>
      <c r="I9" s="103"/>
      <c r="J9" s="104">
        <f>SUM(J6:J8)</f>
        <v>37.700000000000003</v>
      </c>
      <c r="K9" s="105"/>
    </row>
  </sheetData>
  <mergeCells count="15">
    <mergeCell ref="K3:K5"/>
    <mergeCell ref="G3:J3"/>
    <mergeCell ref="A1:K1"/>
    <mergeCell ref="A3:A5"/>
    <mergeCell ref="C3:D3"/>
    <mergeCell ref="C4:D4"/>
    <mergeCell ref="G4:H4"/>
    <mergeCell ref="I4:J4"/>
    <mergeCell ref="G5:H5"/>
    <mergeCell ref="I5:J5"/>
    <mergeCell ref="B3:B4"/>
    <mergeCell ref="E3:F3"/>
    <mergeCell ref="E4:F4"/>
    <mergeCell ref="C5:D5"/>
    <mergeCell ref="E5:F5"/>
  </mergeCells>
  <phoneticPr fontId="9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30" zoomScaleNormal="130" zoomScaleSheetLayoutView="130" workbookViewId="0">
      <selection activeCell="B16" sqref="B16"/>
    </sheetView>
  </sheetViews>
  <sheetFormatPr defaultColWidth="13.77734375" defaultRowHeight="30" customHeight="1"/>
  <cols>
    <col min="1" max="1" width="13.6640625" style="39" customWidth="1"/>
    <col min="2" max="2" width="16.6640625" style="39" customWidth="1"/>
    <col min="3" max="4" width="13.109375" style="39" customWidth="1"/>
    <col min="5" max="5" width="16.109375" style="39" customWidth="1"/>
    <col min="6" max="16384" width="13.77734375" style="39"/>
  </cols>
  <sheetData>
    <row r="1" spans="1:5" s="66" customFormat="1" ht="30" customHeight="1">
      <c r="A1" s="124" t="s">
        <v>16</v>
      </c>
      <c r="B1" s="124"/>
      <c r="C1" s="124"/>
      <c r="D1" s="124"/>
      <c r="E1" s="124"/>
    </row>
    <row r="2" spans="1:5" s="66" customFormat="1" ht="9.9499999999999993" customHeight="1"/>
    <row r="3" spans="1:5" s="67" customFormat="1" ht="30" customHeight="1">
      <c r="A3" s="122" t="s">
        <v>17</v>
      </c>
      <c r="B3" s="120" t="s">
        <v>20</v>
      </c>
      <c r="C3" s="127" t="s">
        <v>21</v>
      </c>
      <c r="D3" s="128"/>
      <c r="E3" s="125" t="s">
        <v>19</v>
      </c>
    </row>
    <row r="4" spans="1:5" s="67" customFormat="1" ht="30" customHeight="1">
      <c r="A4" s="123"/>
      <c r="B4" s="121"/>
      <c r="C4" s="68" t="s">
        <v>65</v>
      </c>
      <c r="D4" s="69" t="s">
        <v>68</v>
      </c>
      <c r="E4" s="126"/>
    </row>
    <row r="5" spans="1:5" ht="30" customHeight="1">
      <c r="A5" s="70">
        <v>1</v>
      </c>
      <c r="B5" s="71" t="s">
        <v>69</v>
      </c>
      <c r="C5" s="72">
        <v>1</v>
      </c>
      <c r="D5" s="72">
        <v>2</v>
      </c>
      <c r="E5" s="73"/>
    </row>
    <row r="6" spans="1:5" ht="30" customHeight="1">
      <c r="A6" s="74">
        <v>2</v>
      </c>
      <c r="B6" s="75" t="s">
        <v>70</v>
      </c>
      <c r="C6" s="76">
        <v>1</v>
      </c>
      <c r="D6" s="76">
        <v>2</v>
      </c>
      <c r="E6" s="77"/>
    </row>
    <row r="7" spans="1:5" ht="30" customHeight="1">
      <c r="A7" s="74"/>
      <c r="B7" s="78"/>
      <c r="C7" s="76"/>
      <c r="D7" s="76"/>
      <c r="E7" s="77"/>
    </row>
    <row r="8" spans="1:5" ht="30" customHeight="1">
      <c r="A8" s="79"/>
      <c r="B8" s="68"/>
      <c r="C8" s="68"/>
      <c r="D8" s="68"/>
      <c r="E8" s="80"/>
    </row>
    <row r="9" spans="1:5" s="67" customFormat="1" ht="30" customHeight="1">
      <c r="A9" s="81" t="s">
        <v>18</v>
      </c>
      <c r="B9" s="82"/>
      <c r="C9" s="82">
        <f>SUM(C5:C8)</f>
        <v>2</v>
      </c>
      <c r="D9" s="82">
        <f>SUM(D5:D8)</f>
        <v>4</v>
      </c>
      <c r="E9" s="83"/>
    </row>
  </sheetData>
  <mergeCells count="5">
    <mergeCell ref="B3:B4"/>
    <mergeCell ref="A3:A4"/>
    <mergeCell ref="A1:E1"/>
    <mergeCell ref="E3:E4"/>
    <mergeCell ref="C3:D3"/>
  </mergeCells>
  <phoneticPr fontId="12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P870"/>
  <sheetViews>
    <sheetView zoomScale="115" zoomScaleNormal="115" zoomScaleSheetLayoutView="145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Q43" sqref="Q43"/>
    </sheetView>
  </sheetViews>
  <sheetFormatPr defaultRowHeight="12"/>
  <cols>
    <col min="1" max="1" width="10.77734375" style="39" customWidth="1"/>
    <col min="2" max="3" width="3.77734375" style="39" customWidth="1"/>
    <col min="4" max="4" width="4.5546875" style="39" customWidth="1"/>
    <col min="5" max="5" width="3.77734375" style="39" customWidth="1"/>
    <col min="6" max="6" width="4.5546875" style="39" customWidth="1"/>
    <col min="7" max="7" width="3.77734375" style="39" customWidth="1"/>
    <col min="8" max="8" width="4.33203125" style="39" customWidth="1"/>
    <col min="9" max="15" width="3.77734375" style="39" customWidth="1"/>
    <col min="16" max="16" width="10.77734375" style="39" customWidth="1"/>
    <col min="17" max="16384" width="8.88671875" style="39"/>
  </cols>
  <sheetData>
    <row r="1" spans="1:16" s="34" customFormat="1" ht="30" customHeight="1">
      <c r="A1" s="32" t="s">
        <v>38</v>
      </c>
      <c r="B1" s="131" t="s">
        <v>39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  <c r="P1" s="33" t="s">
        <v>19</v>
      </c>
    </row>
    <row r="2" spans="1:16" ht="20.100000000000001" customHeight="1">
      <c r="A2" s="35" t="s">
        <v>61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</row>
    <row r="3" spans="1:16" ht="20.100000000000001" customHeight="1">
      <c r="A3" s="35" t="s">
        <v>60</v>
      </c>
      <c r="B3" s="40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</row>
    <row r="4" spans="1:16" ht="20.100000000000001" customHeight="1">
      <c r="A4" s="35" t="s">
        <v>59</v>
      </c>
      <c r="B4" s="40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38"/>
    </row>
    <row r="5" spans="1:16" ht="20.100000000000001" customHeight="1">
      <c r="A5" s="35"/>
      <c r="B5" s="40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8"/>
    </row>
    <row r="6" spans="1:16" ht="20.100000000000001" customHeight="1">
      <c r="A6" s="35"/>
      <c r="B6" s="40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8"/>
    </row>
    <row r="7" spans="1:16" ht="20.100000000000001" customHeight="1">
      <c r="A7" s="35"/>
      <c r="B7" s="40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8"/>
    </row>
    <row r="8" spans="1:16" ht="20.100000000000001" customHeight="1">
      <c r="A8" s="35"/>
      <c r="B8" s="40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8"/>
    </row>
    <row r="9" spans="1:16" ht="20.100000000000001" customHeight="1">
      <c r="A9" s="35"/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8"/>
    </row>
    <row r="10" spans="1:16" ht="20.100000000000001" customHeight="1">
      <c r="A10" s="35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  <c r="P10" s="38"/>
    </row>
    <row r="11" spans="1:16" ht="20.100000000000001" customHeight="1">
      <c r="A11" s="35"/>
      <c r="B11" s="4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  <c r="P11" s="38"/>
    </row>
    <row r="12" spans="1:16" ht="20.100000000000001" customHeight="1">
      <c r="A12" s="35"/>
      <c r="B12" s="40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8"/>
    </row>
    <row r="13" spans="1:16" ht="20.100000000000001" customHeight="1">
      <c r="A13" s="35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4"/>
    </row>
    <row r="14" spans="1:16" ht="20.100000000000001" customHeight="1">
      <c r="A14" s="35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130" t="s">
        <v>63</v>
      </c>
      <c r="M14" s="130"/>
      <c r="N14" s="45">
        <v>3.25</v>
      </c>
      <c r="O14" s="43" t="s">
        <v>64</v>
      </c>
      <c r="P14" s="44"/>
    </row>
    <row r="15" spans="1:16" ht="20.100000000000001" customHeight="1">
      <c r="A15" s="35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4"/>
    </row>
    <row r="16" spans="1:16" ht="20.100000000000001" customHeight="1">
      <c r="A16" s="35"/>
      <c r="B16" s="46" t="s">
        <v>24</v>
      </c>
      <c r="C16" s="136" t="s">
        <v>40</v>
      </c>
      <c r="D16" s="136"/>
      <c r="E16" s="136"/>
      <c r="F16" s="47"/>
      <c r="G16" s="47"/>
      <c r="H16" s="47"/>
      <c r="I16" s="47"/>
      <c r="J16" s="47"/>
      <c r="K16" s="47"/>
      <c r="L16" s="47"/>
      <c r="M16" s="48"/>
      <c r="N16" s="49"/>
      <c r="O16" s="43"/>
      <c r="P16" s="44"/>
    </row>
    <row r="17" spans="1:16" ht="20.100000000000001" customHeight="1">
      <c r="A17" s="35"/>
      <c r="B17" s="46"/>
      <c r="C17" s="50" t="s">
        <v>25</v>
      </c>
      <c r="D17" s="47">
        <v>3.6</v>
      </c>
      <c r="E17" s="47" t="s">
        <v>26</v>
      </c>
      <c r="F17" s="47">
        <f>N14</f>
        <v>3.25</v>
      </c>
      <c r="G17" s="47" t="s">
        <v>41</v>
      </c>
      <c r="H17" s="51">
        <v>2</v>
      </c>
      <c r="I17" s="52" t="s">
        <v>27</v>
      </c>
      <c r="J17" s="51">
        <v>3</v>
      </c>
      <c r="K17" s="47" t="s">
        <v>42</v>
      </c>
      <c r="L17" s="51">
        <v>2</v>
      </c>
      <c r="M17" s="48" t="s">
        <v>28</v>
      </c>
      <c r="N17" s="49"/>
      <c r="O17" s="38"/>
      <c r="P17" s="44"/>
    </row>
    <row r="18" spans="1:16" ht="20.100000000000001" customHeight="1">
      <c r="A18" s="53"/>
      <c r="B18" s="46"/>
      <c r="C18" s="50"/>
      <c r="D18" s="47"/>
      <c r="E18" s="54"/>
      <c r="F18" s="54"/>
      <c r="G18" s="54"/>
      <c r="H18" s="54"/>
      <c r="I18" s="54"/>
      <c r="J18" s="54"/>
      <c r="K18" s="54"/>
      <c r="L18" s="47" t="s">
        <v>29</v>
      </c>
      <c r="M18" s="129">
        <f>ROUND(D17*F17*(H17/J17)*L17,2)</f>
        <v>15.6</v>
      </c>
      <c r="N18" s="129"/>
      <c r="O18" s="55" t="s">
        <v>6</v>
      </c>
      <c r="P18" s="44"/>
    </row>
    <row r="19" spans="1:16" ht="20.100000000000001" customHeight="1">
      <c r="A19" s="35"/>
      <c r="B19" s="46" t="s">
        <v>30</v>
      </c>
      <c r="C19" s="136" t="s">
        <v>11</v>
      </c>
      <c r="D19" s="136"/>
      <c r="E19" s="136"/>
      <c r="F19" s="47"/>
      <c r="G19" s="47"/>
      <c r="H19" s="47"/>
      <c r="I19" s="47"/>
      <c r="J19" s="47"/>
      <c r="K19" s="47"/>
      <c r="L19" s="47"/>
      <c r="M19" s="47"/>
      <c r="N19" s="37"/>
      <c r="O19" s="56"/>
      <c r="P19" s="44"/>
    </row>
    <row r="20" spans="1:16" ht="20.100000000000001" customHeight="1">
      <c r="A20" s="35"/>
      <c r="B20" s="46"/>
      <c r="C20" s="50" t="s">
        <v>25</v>
      </c>
      <c r="D20" s="47">
        <v>3.6</v>
      </c>
      <c r="E20" s="47" t="s">
        <v>26</v>
      </c>
      <c r="F20" s="47">
        <f>F17</f>
        <v>3.25</v>
      </c>
      <c r="G20" s="47" t="s">
        <v>26</v>
      </c>
      <c r="H20" s="51">
        <v>2</v>
      </c>
      <c r="I20" s="47" t="s">
        <v>28</v>
      </c>
      <c r="J20" s="47"/>
      <c r="K20" s="47"/>
      <c r="L20" s="47" t="s">
        <v>29</v>
      </c>
      <c r="M20" s="129">
        <f>ROUND(D20*F20*H20,2)</f>
        <v>23.4</v>
      </c>
      <c r="N20" s="129"/>
      <c r="O20" s="55" t="s">
        <v>6</v>
      </c>
      <c r="P20" s="44"/>
    </row>
    <row r="21" spans="1:16" ht="20.100000000000001" customHeight="1">
      <c r="A21" s="35"/>
      <c r="B21" s="46" t="s">
        <v>31</v>
      </c>
      <c r="C21" s="136" t="s">
        <v>32</v>
      </c>
      <c r="D21" s="136"/>
      <c r="E21" s="136"/>
      <c r="F21" s="47"/>
      <c r="G21" s="47"/>
      <c r="H21" s="47"/>
      <c r="I21" s="47"/>
      <c r="J21" s="47"/>
      <c r="K21" s="47"/>
      <c r="L21" s="47"/>
      <c r="M21" s="48"/>
      <c r="N21" s="37"/>
      <c r="O21" s="57"/>
      <c r="P21" s="58"/>
    </row>
    <row r="22" spans="1:16" ht="20.100000000000001" customHeight="1">
      <c r="A22" s="40"/>
      <c r="B22" s="46"/>
      <c r="C22" s="134" t="s">
        <v>33</v>
      </c>
      <c r="D22" s="135"/>
      <c r="E22" s="54" t="s">
        <v>34</v>
      </c>
      <c r="F22" s="54">
        <v>3.6</v>
      </c>
      <c r="G22" s="54" t="s">
        <v>26</v>
      </c>
      <c r="H22" s="54">
        <f>F17</f>
        <v>3.25</v>
      </c>
      <c r="I22" s="54" t="s">
        <v>35</v>
      </c>
      <c r="J22" s="59">
        <v>2</v>
      </c>
      <c r="K22" s="54"/>
      <c r="L22" s="47" t="s">
        <v>29</v>
      </c>
      <c r="M22" s="129">
        <f>ROUND((F22*H22)/J22,2)</f>
        <v>5.85</v>
      </c>
      <c r="N22" s="129"/>
      <c r="O22" s="55" t="s">
        <v>6</v>
      </c>
      <c r="P22" s="58"/>
    </row>
    <row r="23" spans="1:16" ht="20.100000000000001" customHeight="1">
      <c r="A23" s="40"/>
      <c r="B23" s="46"/>
      <c r="C23" s="137" t="s">
        <v>36</v>
      </c>
      <c r="D23" s="138"/>
      <c r="E23" s="54" t="s">
        <v>34</v>
      </c>
      <c r="F23" s="54">
        <v>3.6</v>
      </c>
      <c r="G23" s="54" t="s">
        <v>26</v>
      </c>
      <c r="H23" s="54">
        <f>F17</f>
        <v>3.25</v>
      </c>
      <c r="I23" s="54" t="s">
        <v>35</v>
      </c>
      <c r="J23" s="59">
        <v>2</v>
      </c>
      <c r="K23" s="54"/>
      <c r="L23" s="47" t="s">
        <v>29</v>
      </c>
      <c r="M23" s="129">
        <f>ROUND((F23*H23)/J23,2)</f>
        <v>5.85</v>
      </c>
      <c r="N23" s="129"/>
      <c r="O23" s="55" t="s">
        <v>6</v>
      </c>
      <c r="P23" s="44"/>
    </row>
    <row r="24" spans="1:16" ht="20.100000000000001" customHeight="1">
      <c r="A24" s="40"/>
      <c r="B24" s="46"/>
      <c r="C24" s="60"/>
      <c r="D24" s="61"/>
      <c r="E24" s="54"/>
      <c r="F24" s="54"/>
      <c r="G24" s="54"/>
      <c r="H24" s="54"/>
      <c r="I24" s="54"/>
      <c r="J24" s="59"/>
      <c r="K24" s="54"/>
      <c r="L24" s="47"/>
      <c r="M24" s="47"/>
      <c r="N24" s="48"/>
      <c r="O24" s="62"/>
      <c r="P24" s="44"/>
    </row>
    <row r="25" spans="1:16" ht="20.100000000000001" customHeight="1">
      <c r="A25" s="40"/>
      <c r="B25" s="46"/>
      <c r="C25" s="60"/>
      <c r="D25" s="61"/>
      <c r="E25" s="54"/>
      <c r="F25" s="54"/>
      <c r="G25" s="54"/>
      <c r="H25" s="54"/>
      <c r="I25" s="54"/>
      <c r="J25" s="59"/>
      <c r="K25" s="54"/>
      <c r="L25" s="47"/>
      <c r="M25" s="47"/>
      <c r="N25" s="48"/>
      <c r="O25" s="62"/>
      <c r="P25" s="44"/>
    </row>
    <row r="26" spans="1:16" ht="20.100000000000001" customHeight="1">
      <c r="A26" s="40"/>
      <c r="B26" s="46"/>
      <c r="C26" s="60"/>
      <c r="D26" s="61"/>
      <c r="E26" s="54"/>
      <c r="F26" s="54"/>
      <c r="G26" s="54"/>
      <c r="H26" s="54"/>
      <c r="I26" s="54"/>
      <c r="J26" s="59"/>
      <c r="K26" s="54"/>
      <c r="L26" s="47"/>
      <c r="M26" s="47"/>
      <c r="N26" s="48"/>
      <c r="O26" s="62"/>
      <c r="P26" s="44"/>
    </row>
    <row r="27" spans="1:16" ht="20.100000000000001" customHeight="1">
      <c r="A27" s="40"/>
      <c r="B27" s="46"/>
      <c r="C27" s="60"/>
      <c r="D27" s="61"/>
      <c r="E27" s="54"/>
      <c r="F27" s="54"/>
      <c r="G27" s="54"/>
      <c r="H27" s="54"/>
      <c r="I27" s="54"/>
      <c r="J27" s="59"/>
      <c r="K27" s="54"/>
      <c r="L27" s="47"/>
      <c r="M27" s="47"/>
      <c r="N27" s="48"/>
      <c r="O27" s="62"/>
      <c r="P27" s="44"/>
    </row>
    <row r="28" spans="1:16" ht="20.100000000000001" customHeight="1">
      <c r="A28" s="40"/>
      <c r="B28" s="46"/>
      <c r="C28" s="60"/>
      <c r="D28" s="61"/>
      <c r="E28" s="54"/>
      <c r="F28" s="54"/>
      <c r="G28" s="54"/>
      <c r="H28" s="54"/>
      <c r="I28" s="54"/>
      <c r="J28" s="59"/>
      <c r="K28" s="54"/>
      <c r="L28" s="47"/>
      <c r="M28" s="47"/>
      <c r="N28" s="48"/>
      <c r="O28" s="62"/>
      <c r="P28" s="44"/>
    </row>
    <row r="29" spans="1:16" ht="20.100000000000001" customHeight="1">
      <c r="A29" s="40"/>
      <c r="B29" s="46"/>
      <c r="C29" s="60"/>
      <c r="D29" s="61"/>
      <c r="E29" s="54"/>
      <c r="F29" s="54"/>
      <c r="G29" s="54"/>
      <c r="H29" s="54"/>
      <c r="I29" s="54"/>
      <c r="J29" s="59"/>
      <c r="K29" s="54"/>
      <c r="L29" s="47"/>
      <c r="M29" s="47"/>
      <c r="N29" s="48"/>
      <c r="O29" s="62"/>
      <c r="P29" s="44"/>
    </row>
    <row r="30" spans="1:16" ht="20.100000000000001" customHeight="1">
      <c r="A30" s="40"/>
      <c r="B30" s="46"/>
      <c r="C30" s="60"/>
      <c r="D30" s="61"/>
      <c r="E30" s="54"/>
      <c r="F30" s="54"/>
      <c r="G30" s="54"/>
      <c r="H30" s="54"/>
      <c r="I30" s="54"/>
      <c r="J30" s="59"/>
      <c r="K30" s="54"/>
      <c r="L30" s="47"/>
      <c r="M30" s="47"/>
      <c r="N30" s="48"/>
      <c r="O30" s="62"/>
      <c r="P30" s="44"/>
    </row>
    <row r="31" spans="1:16" ht="20.100000000000001" customHeight="1">
      <c r="A31" s="40"/>
      <c r="B31" s="46"/>
      <c r="C31" s="60"/>
      <c r="D31" s="61"/>
      <c r="E31" s="54"/>
      <c r="F31" s="54"/>
      <c r="G31" s="54"/>
      <c r="H31" s="54"/>
      <c r="I31" s="54"/>
      <c r="J31" s="59"/>
      <c r="K31" s="54"/>
      <c r="L31" s="47"/>
      <c r="M31" s="47"/>
      <c r="N31" s="48"/>
      <c r="O31" s="62"/>
      <c r="P31" s="44"/>
    </row>
    <row r="32" spans="1:16" ht="20.100000000000001" customHeight="1">
      <c r="A32" s="40"/>
      <c r="B32" s="46"/>
      <c r="C32" s="60"/>
      <c r="D32" s="61"/>
      <c r="E32" s="54"/>
      <c r="F32" s="54"/>
      <c r="G32" s="54"/>
      <c r="H32" s="54"/>
      <c r="I32" s="54"/>
      <c r="J32" s="59"/>
      <c r="K32" s="54"/>
      <c r="L32" s="47"/>
      <c r="M32" s="47"/>
      <c r="N32" s="48"/>
      <c r="O32" s="62"/>
      <c r="P32" s="44"/>
    </row>
    <row r="33" spans="1:16" ht="19.5" customHeight="1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65"/>
    </row>
    <row r="34" spans="1:16" s="34" customFormat="1" ht="30" customHeight="1">
      <c r="A34" s="32" t="s">
        <v>38</v>
      </c>
      <c r="B34" s="131" t="s">
        <v>39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3"/>
      <c r="P34" s="33" t="s">
        <v>19</v>
      </c>
    </row>
    <row r="35" spans="1:16" ht="20.100000000000001" customHeight="1">
      <c r="A35" s="35" t="s">
        <v>62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</row>
    <row r="36" spans="1:16" ht="20.100000000000001" customHeight="1">
      <c r="A36" s="35" t="s">
        <v>60</v>
      </c>
      <c r="B36" s="40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8"/>
    </row>
    <row r="37" spans="1:16" ht="20.100000000000001" customHeight="1">
      <c r="A37" s="35" t="s">
        <v>59</v>
      </c>
      <c r="B37" s="40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8"/>
    </row>
    <row r="38" spans="1:16" ht="20.100000000000001" customHeight="1">
      <c r="A38" s="35"/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</row>
    <row r="39" spans="1:16" ht="20.100000000000001" customHeight="1">
      <c r="A39" s="35"/>
      <c r="B39" s="40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8"/>
    </row>
    <row r="40" spans="1:16" ht="20.100000000000001" customHeight="1">
      <c r="A40" s="35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</row>
    <row r="41" spans="1:16" ht="20.100000000000001" customHeight="1">
      <c r="A41" s="35"/>
      <c r="B41" s="40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</row>
    <row r="42" spans="1:16" ht="20.100000000000001" customHeight="1">
      <c r="A42" s="35"/>
      <c r="B42" s="40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8"/>
    </row>
    <row r="43" spans="1:16" ht="20.100000000000001" customHeight="1">
      <c r="A43" s="35"/>
      <c r="B43" s="40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</row>
    <row r="44" spans="1:16" ht="20.100000000000001" customHeight="1">
      <c r="A44" s="35"/>
      <c r="B44" s="40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8"/>
    </row>
    <row r="45" spans="1:16" ht="20.100000000000001" customHeight="1">
      <c r="A45" s="35"/>
      <c r="B45" s="40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</row>
    <row r="46" spans="1:16" ht="20.100000000000001" customHeight="1">
      <c r="A46" s="35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44"/>
    </row>
    <row r="47" spans="1:16" ht="20.100000000000001" customHeight="1">
      <c r="A47" s="35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 t="s">
        <v>63</v>
      </c>
      <c r="M47" s="130"/>
      <c r="N47" s="45">
        <v>3.25</v>
      </c>
      <c r="O47" s="43" t="s">
        <v>64</v>
      </c>
      <c r="P47" s="44"/>
    </row>
    <row r="48" spans="1:16" ht="20.100000000000001" customHeight="1">
      <c r="A48" s="35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  <c r="P48" s="44"/>
    </row>
    <row r="49" spans="1:16" ht="20.100000000000001" customHeight="1">
      <c r="A49" s="35"/>
      <c r="B49" s="46" t="s">
        <v>24</v>
      </c>
      <c r="C49" s="136" t="s">
        <v>32</v>
      </c>
      <c r="D49" s="136"/>
      <c r="E49" s="136"/>
      <c r="F49" s="47"/>
      <c r="G49" s="47"/>
      <c r="H49" s="47"/>
      <c r="I49" s="47"/>
      <c r="J49" s="47"/>
      <c r="K49" s="47"/>
      <c r="L49" s="47"/>
      <c r="M49" s="48"/>
      <c r="N49" s="37"/>
      <c r="O49" s="57"/>
      <c r="P49" s="58"/>
    </row>
    <row r="50" spans="1:16" ht="20.100000000000001" customHeight="1">
      <c r="A50" s="40"/>
      <c r="B50" s="46"/>
      <c r="C50" s="134" t="s">
        <v>33</v>
      </c>
      <c r="D50" s="135"/>
      <c r="E50" s="54" t="s">
        <v>34</v>
      </c>
      <c r="F50" s="54">
        <v>4</v>
      </c>
      <c r="G50" s="54" t="s">
        <v>26</v>
      </c>
      <c r="H50" s="54">
        <f>N47</f>
        <v>3.25</v>
      </c>
      <c r="I50" s="54" t="s">
        <v>35</v>
      </c>
      <c r="J50" s="59">
        <v>2</v>
      </c>
      <c r="K50" s="54"/>
      <c r="L50" s="47" t="s">
        <v>29</v>
      </c>
      <c r="M50" s="129">
        <f>ROUND((F50*H50)/J50,2)</f>
        <v>6.5</v>
      </c>
      <c r="N50" s="129"/>
      <c r="O50" s="55" t="s">
        <v>6</v>
      </c>
      <c r="P50" s="58"/>
    </row>
    <row r="51" spans="1:16" ht="20.100000000000001" customHeight="1">
      <c r="A51" s="40"/>
      <c r="B51" s="46"/>
      <c r="C51" s="137" t="s">
        <v>36</v>
      </c>
      <c r="D51" s="138"/>
      <c r="E51" s="54" t="s">
        <v>34</v>
      </c>
      <c r="F51" s="54">
        <v>4</v>
      </c>
      <c r="G51" s="54" t="s">
        <v>26</v>
      </c>
      <c r="H51" s="54">
        <f>H50</f>
        <v>3.25</v>
      </c>
      <c r="I51" s="54" t="s">
        <v>35</v>
      </c>
      <c r="J51" s="59">
        <v>2</v>
      </c>
      <c r="K51" s="54"/>
      <c r="L51" s="47" t="s">
        <v>29</v>
      </c>
      <c r="M51" s="129">
        <f>ROUND((F51*H51)/J51,2)</f>
        <v>6.5</v>
      </c>
      <c r="N51" s="129"/>
      <c r="O51" s="55" t="s">
        <v>6</v>
      </c>
      <c r="P51" s="44"/>
    </row>
    <row r="52" spans="1:16" ht="20.100000000000001" customHeight="1">
      <c r="A52" s="35"/>
      <c r="B52" s="46"/>
      <c r="C52" s="136"/>
      <c r="D52" s="136"/>
      <c r="E52" s="136"/>
      <c r="F52" s="47"/>
      <c r="G52" s="47"/>
      <c r="H52" s="47"/>
      <c r="I52" s="47"/>
      <c r="J52" s="47"/>
      <c r="K52" s="47"/>
      <c r="L52" s="47"/>
      <c r="M52" s="48"/>
      <c r="N52" s="49"/>
      <c r="O52" s="43"/>
      <c r="P52" s="44"/>
    </row>
    <row r="53" spans="1:16" ht="20.100000000000001" customHeight="1">
      <c r="A53" s="35"/>
      <c r="B53" s="46"/>
      <c r="C53" s="50"/>
      <c r="D53" s="47"/>
      <c r="E53" s="47"/>
      <c r="F53" s="47"/>
      <c r="G53" s="47"/>
      <c r="H53" s="51"/>
      <c r="I53" s="52"/>
      <c r="J53" s="51"/>
      <c r="K53" s="47"/>
      <c r="L53" s="51"/>
      <c r="M53" s="48"/>
      <c r="N53" s="49"/>
      <c r="O53" s="38"/>
      <c r="P53" s="44"/>
    </row>
    <row r="54" spans="1:16" ht="20.100000000000001" customHeight="1">
      <c r="A54" s="53"/>
      <c r="B54" s="46"/>
      <c r="C54" s="50"/>
      <c r="D54" s="47"/>
      <c r="E54" s="54"/>
      <c r="F54" s="54"/>
      <c r="G54" s="54"/>
      <c r="H54" s="54"/>
      <c r="I54" s="54"/>
      <c r="J54" s="54"/>
      <c r="K54" s="54"/>
      <c r="L54" s="47"/>
      <c r="M54" s="129"/>
      <c r="N54" s="129"/>
      <c r="O54" s="55"/>
      <c r="P54" s="44"/>
    </row>
    <row r="55" spans="1:16" ht="20.100000000000001" customHeight="1">
      <c r="A55" s="35"/>
      <c r="B55" s="46"/>
      <c r="C55" s="136"/>
      <c r="D55" s="136"/>
      <c r="E55" s="136"/>
      <c r="F55" s="47"/>
      <c r="G55" s="47"/>
      <c r="H55" s="47"/>
      <c r="I55" s="47"/>
      <c r="J55" s="47"/>
      <c r="K55" s="47"/>
      <c r="L55" s="47"/>
      <c r="M55" s="47"/>
      <c r="N55" s="37"/>
      <c r="O55" s="56"/>
      <c r="P55" s="44"/>
    </row>
    <row r="56" spans="1:16" ht="20.100000000000001" customHeight="1">
      <c r="A56" s="35"/>
      <c r="B56" s="46"/>
      <c r="C56" s="50"/>
      <c r="D56" s="47"/>
      <c r="E56" s="47"/>
      <c r="F56" s="47"/>
      <c r="G56" s="47"/>
      <c r="H56" s="51"/>
      <c r="I56" s="47"/>
      <c r="J56" s="47"/>
      <c r="K56" s="47"/>
      <c r="L56" s="47"/>
      <c r="M56" s="129"/>
      <c r="N56" s="129"/>
      <c r="O56" s="55"/>
      <c r="P56" s="44"/>
    </row>
    <row r="57" spans="1:16" ht="20.100000000000001" customHeight="1">
      <c r="A57" s="40"/>
      <c r="B57" s="46"/>
      <c r="C57" s="60"/>
      <c r="D57" s="61"/>
      <c r="E57" s="54"/>
      <c r="F57" s="54"/>
      <c r="G57" s="54"/>
      <c r="H57" s="54"/>
      <c r="I57" s="54"/>
      <c r="J57" s="59"/>
      <c r="K57" s="54"/>
      <c r="L57" s="47"/>
      <c r="M57" s="47"/>
      <c r="N57" s="48"/>
      <c r="O57" s="62"/>
      <c r="P57" s="44"/>
    </row>
    <row r="58" spans="1:16" ht="20.100000000000001" customHeight="1">
      <c r="A58" s="40"/>
      <c r="B58" s="46"/>
      <c r="C58" s="60"/>
      <c r="D58" s="61"/>
      <c r="E58" s="54"/>
      <c r="F58" s="54"/>
      <c r="G58" s="54"/>
      <c r="H58" s="54"/>
      <c r="I58" s="54"/>
      <c r="J58" s="59"/>
      <c r="K58" s="54"/>
      <c r="L58" s="47"/>
      <c r="M58" s="47"/>
      <c r="N58" s="48"/>
      <c r="O58" s="62"/>
      <c r="P58" s="44"/>
    </row>
    <row r="59" spans="1:16" ht="20.100000000000001" customHeight="1">
      <c r="A59" s="40"/>
      <c r="B59" s="46"/>
      <c r="C59" s="60"/>
      <c r="D59" s="61"/>
      <c r="E59" s="54"/>
      <c r="F59" s="54"/>
      <c r="G59" s="54"/>
      <c r="H59" s="54"/>
      <c r="I59" s="54"/>
      <c r="J59" s="59"/>
      <c r="K59" s="54"/>
      <c r="L59" s="47"/>
      <c r="M59" s="47"/>
      <c r="N59" s="48"/>
      <c r="O59" s="62"/>
      <c r="P59" s="44"/>
    </row>
    <row r="60" spans="1:16" ht="20.100000000000001" customHeight="1">
      <c r="A60" s="40"/>
      <c r="B60" s="46"/>
      <c r="C60" s="60"/>
      <c r="D60" s="61"/>
      <c r="E60" s="54"/>
      <c r="F60" s="54"/>
      <c r="G60" s="54"/>
      <c r="H60" s="54"/>
      <c r="I60" s="54"/>
      <c r="J60" s="59"/>
      <c r="K60" s="54"/>
      <c r="L60" s="47"/>
      <c r="M60" s="47"/>
      <c r="N60" s="48"/>
      <c r="O60" s="62"/>
      <c r="P60" s="44"/>
    </row>
    <row r="61" spans="1:16" ht="20.100000000000001" customHeight="1">
      <c r="A61" s="40"/>
      <c r="B61" s="46"/>
      <c r="C61" s="60"/>
      <c r="D61" s="61"/>
      <c r="E61" s="54"/>
      <c r="F61" s="54"/>
      <c r="G61" s="54"/>
      <c r="H61" s="54"/>
      <c r="I61" s="54"/>
      <c r="J61" s="59"/>
      <c r="K61" s="54"/>
      <c r="L61" s="47"/>
      <c r="M61" s="47"/>
      <c r="N61" s="48"/>
      <c r="O61" s="62"/>
      <c r="P61" s="44"/>
    </row>
    <row r="62" spans="1:16" ht="20.100000000000001" customHeight="1">
      <c r="A62" s="40"/>
      <c r="B62" s="46"/>
      <c r="C62" s="60"/>
      <c r="D62" s="61"/>
      <c r="E62" s="54"/>
      <c r="F62" s="54"/>
      <c r="G62" s="54"/>
      <c r="H62" s="54"/>
      <c r="I62" s="54"/>
      <c r="J62" s="59"/>
      <c r="K62" s="54"/>
      <c r="L62" s="47"/>
      <c r="M62" s="47"/>
      <c r="N62" s="48"/>
      <c r="O62" s="62"/>
      <c r="P62" s="44"/>
    </row>
    <row r="63" spans="1:16" ht="20.100000000000001" customHeight="1">
      <c r="A63" s="40"/>
      <c r="B63" s="46"/>
      <c r="C63" s="60"/>
      <c r="D63" s="61"/>
      <c r="E63" s="54"/>
      <c r="F63" s="54"/>
      <c r="G63" s="54"/>
      <c r="H63" s="54"/>
      <c r="I63" s="54"/>
      <c r="J63" s="59"/>
      <c r="K63" s="54"/>
      <c r="L63" s="47"/>
      <c r="M63" s="47"/>
      <c r="N63" s="48"/>
      <c r="O63" s="62"/>
      <c r="P63" s="44"/>
    </row>
    <row r="64" spans="1:16" ht="20.100000000000001" customHeight="1">
      <c r="A64" s="40"/>
      <c r="B64" s="46"/>
      <c r="C64" s="60"/>
      <c r="D64" s="61"/>
      <c r="E64" s="54"/>
      <c r="F64" s="54"/>
      <c r="G64" s="54"/>
      <c r="H64" s="54"/>
      <c r="I64" s="54"/>
      <c r="J64" s="59"/>
      <c r="K64" s="54"/>
      <c r="L64" s="47"/>
      <c r="M64" s="47"/>
      <c r="N64" s="48"/>
      <c r="O64" s="62"/>
      <c r="P64" s="44"/>
    </row>
    <row r="65" spans="1:16" ht="20.100000000000001" customHeight="1">
      <c r="A65" s="40"/>
      <c r="B65" s="46"/>
      <c r="C65" s="60"/>
      <c r="D65" s="61"/>
      <c r="E65" s="54"/>
      <c r="F65" s="54"/>
      <c r="G65" s="54"/>
      <c r="H65" s="54"/>
      <c r="I65" s="54"/>
      <c r="J65" s="59"/>
      <c r="K65" s="54"/>
      <c r="L65" s="47"/>
      <c r="M65" s="47"/>
      <c r="N65" s="48"/>
      <c r="O65" s="62"/>
      <c r="P65" s="44"/>
    </row>
    <row r="66" spans="1:16" ht="19.5" customHeight="1">
      <c r="A66" s="63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5"/>
      <c r="P66" s="65"/>
    </row>
    <row r="67" spans="1:16" ht="24.95" customHeight="1"/>
    <row r="68" spans="1:16" ht="24.95" customHeight="1"/>
    <row r="69" spans="1:16" ht="24.95" customHeight="1"/>
    <row r="70" spans="1:16" ht="24.95" customHeight="1"/>
    <row r="71" spans="1:16" ht="24.95" customHeight="1">
      <c r="H71" s="39" t="s">
        <v>37</v>
      </c>
    </row>
    <row r="72" spans="1:16" ht="24.95" customHeight="1"/>
    <row r="73" spans="1:16" ht="24.95" customHeight="1"/>
    <row r="74" spans="1:16" ht="24.95" customHeight="1"/>
    <row r="75" spans="1:16" ht="24.95" customHeight="1"/>
    <row r="76" spans="1:16" ht="24.95" customHeight="1"/>
    <row r="77" spans="1:16" ht="24.95" customHeight="1"/>
    <row r="78" spans="1:16" ht="24.95" customHeight="1"/>
    <row r="79" spans="1:16" ht="24.95" customHeight="1"/>
    <row r="80" spans="1:16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</sheetData>
  <mergeCells count="22">
    <mergeCell ref="M50:N50"/>
    <mergeCell ref="C51:D51"/>
    <mergeCell ref="M18:N18"/>
    <mergeCell ref="M20:N20"/>
    <mergeCell ref="C52:E52"/>
    <mergeCell ref="M54:N54"/>
    <mergeCell ref="C55:E55"/>
    <mergeCell ref="M56:N56"/>
    <mergeCell ref="C49:E49"/>
    <mergeCell ref="M23:N23"/>
    <mergeCell ref="C23:D23"/>
    <mergeCell ref="C50:D50"/>
    <mergeCell ref="M22:N22"/>
    <mergeCell ref="L14:M14"/>
    <mergeCell ref="M51:N51"/>
    <mergeCell ref="L47:M47"/>
    <mergeCell ref="B34:O34"/>
    <mergeCell ref="B1:O1"/>
    <mergeCell ref="C22:D22"/>
    <mergeCell ref="C16:E16"/>
    <mergeCell ref="C19:E19"/>
    <mergeCell ref="C21:E21"/>
  </mergeCells>
  <phoneticPr fontId="12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blackAndWhite="1" horizontalDpi="4294967294" r:id="rId1"/>
  <headerFooter alignWithMargins="0"/>
  <rowBreaks count="1" manualBreakCount="1">
    <brk id="33" max="15" man="1"/>
  </rowBreaks>
  <drawing r:id="rId2"/>
  <legacyDrawing r:id="rId3"/>
  <oleObjects>
    <mc:AlternateContent xmlns:mc="http://schemas.openxmlformats.org/markup-compatibility/2006">
      <mc:Choice Requires="x14">
        <oleObject progId="AutoCAD.Drawing.14" shapeId="4098" r:id="rId4">
          <objectPr defaultSize="0" autoPict="0" r:id="rId5">
            <anchor moveWithCells="1">
              <from>
                <xdr:col>1</xdr:col>
                <xdr:colOff>219075</xdr:colOff>
                <xdr:row>2</xdr:row>
                <xdr:rowOff>123825</xdr:rowOff>
              </from>
              <to>
                <xdr:col>14</xdr:col>
                <xdr:colOff>238125</xdr:colOff>
                <xdr:row>12</xdr:row>
                <xdr:rowOff>9525</xdr:rowOff>
              </to>
            </anchor>
          </objectPr>
        </oleObject>
      </mc:Choice>
      <mc:Fallback>
        <oleObject progId="AutoCAD.Drawing.14" shapeId="40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6"/>
  </sheetPr>
  <dimension ref="A1:I38"/>
  <sheetViews>
    <sheetView view="pageBreakPreview" zoomScale="115" zoomScaleNormal="100" zoomScaleSheetLayoutView="115" workbookViewId="0">
      <selection activeCell="D13" sqref="D13"/>
    </sheetView>
  </sheetViews>
  <sheetFormatPr defaultRowHeight="13.5"/>
  <cols>
    <col min="1" max="1" width="4.109375" style="2" customWidth="1"/>
    <col min="2" max="2" width="15.77734375" style="2" customWidth="1"/>
    <col min="3" max="3" width="10.33203125" style="2" customWidth="1"/>
    <col min="4" max="4" width="10.77734375" style="2" customWidth="1"/>
    <col min="5" max="5" width="4.44140625" style="2" customWidth="1"/>
    <col min="6" max="6" width="10.77734375" style="2" customWidth="1"/>
    <col min="7" max="7" width="4.44140625" style="2" customWidth="1"/>
    <col min="8" max="8" width="8.6640625" style="2" customWidth="1"/>
    <col min="9" max="9" width="4.33203125" style="2" customWidth="1"/>
    <col min="10" max="10" width="10.5546875" style="2" bestFit="1" customWidth="1"/>
    <col min="11" max="16384" width="8.88671875" style="2"/>
  </cols>
  <sheetData>
    <row r="1" spans="1:9" s="4" customFormat="1" ht="30" customHeight="1">
      <c r="A1" s="139" t="s">
        <v>22</v>
      </c>
      <c r="B1" s="139"/>
      <c r="C1" s="139"/>
      <c r="D1" s="139"/>
      <c r="E1" s="139"/>
      <c r="F1" s="139"/>
      <c r="G1" s="139"/>
      <c r="H1" s="139"/>
      <c r="I1" s="139"/>
    </row>
    <row r="2" spans="1:9" s="4" customFormat="1" ht="20.100000000000001" customHeight="1">
      <c r="H2" s="143" t="s">
        <v>15</v>
      </c>
      <c r="I2" s="143"/>
    </row>
    <row r="3" spans="1:9" s="4" customFormat="1" ht="30" customHeight="1">
      <c r="A3" s="5" t="s">
        <v>0</v>
      </c>
      <c r="B3" s="6"/>
      <c r="C3" s="7" t="s">
        <v>1</v>
      </c>
      <c r="D3" s="140" t="s">
        <v>2</v>
      </c>
      <c r="E3" s="140"/>
      <c r="F3" s="140" t="s">
        <v>3</v>
      </c>
      <c r="G3" s="140"/>
      <c r="H3" s="6" t="s">
        <v>4</v>
      </c>
      <c r="I3" s="8"/>
    </row>
    <row r="4" spans="1:9" s="4" customFormat="1" ht="30" customHeight="1">
      <c r="A4" s="141" t="s">
        <v>12</v>
      </c>
      <c r="B4" s="142"/>
      <c r="C4" s="10" t="s">
        <v>5</v>
      </c>
      <c r="D4" s="13"/>
      <c r="E4" s="11" t="s">
        <v>6</v>
      </c>
      <c r="F4" s="27"/>
      <c r="G4" s="9" t="s">
        <v>7</v>
      </c>
      <c r="H4" s="146"/>
      <c r="I4" s="147"/>
    </row>
    <row r="5" spans="1:9" s="4" customFormat="1" ht="30" customHeight="1">
      <c r="A5" s="144" t="s">
        <v>8</v>
      </c>
      <c r="B5" s="145"/>
      <c r="C5" s="3" t="s">
        <v>9</v>
      </c>
      <c r="D5" s="13"/>
      <c r="E5" s="14" t="s">
        <v>6</v>
      </c>
      <c r="F5" s="15"/>
      <c r="G5" s="12" t="s">
        <v>10</v>
      </c>
      <c r="H5" s="148"/>
      <c r="I5" s="149"/>
    </row>
    <row r="6" spans="1:9" s="4" customFormat="1" ht="30" customHeight="1">
      <c r="A6" s="144"/>
      <c r="B6" s="145"/>
      <c r="C6" s="3"/>
      <c r="D6" s="13"/>
      <c r="E6" s="14"/>
      <c r="F6" s="13"/>
      <c r="G6" s="12"/>
      <c r="H6" s="148"/>
      <c r="I6" s="149"/>
    </row>
    <row r="7" spans="1:9" s="4" customFormat="1" ht="30" customHeight="1">
      <c r="A7" s="144"/>
      <c r="B7" s="145"/>
      <c r="C7" s="3"/>
      <c r="D7" s="13"/>
      <c r="E7" s="14"/>
      <c r="F7" s="13"/>
      <c r="G7" s="12"/>
      <c r="H7" s="148"/>
      <c r="I7" s="149"/>
    </row>
    <row r="8" spans="1:9" s="4" customFormat="1" ht="30" customHeight="1">
      <c r="A8" s="144"/>
      <c r="B8" s="145"/>
      <c r="C8" s="3"/>
      <c r="D8" s="13"/>
      <c r="E8" s="14"/>
      <c r="F8" s="13"/>
      <c r="G8" s="12"/>
      <c r="H8" s="153"/>
      <c r="I8" s="154"/>
    </row>
    <row r="9" spans="1:9" s="4" customFormat="1" ht="30" customHeight="1">
      <c r="A9" s="144"/>
      <c r="B9" s="145"/>
      <c r="C9" s="3"/>
      <c r="D9" s="13"/>
      <c r="E9" s="14"/>
      <c r="F9" s="15"/>
      <c r="G9" s="12"/>
      <c r="H9" s="148"/>
      <c r="I9" s="149"/>
    </row>
    <row r="10" spans="1:9" s="4" customFormat="1" ht="30" customHeight="1">
      <c r="A10" s="144"/>
      <c r="B10" s="145"/>
      <c r="C10" s="3"/>
      <c r="D10" s="13"/>
      <c r="E10" s="14"/>
      <c r="F10" s="13"/>
      <c r="G10" s="12"/>
      <c r="H10" s="155"/>
      <c r="I10" s="156"/>
    </row>
    <row r="11" spans="1:9" s="4" customFormat="1" ht="30" customHeight="1">
      <c r="A11" s="158"/>
      <c r="B11" s="150"/>
      <c r="C11" s="1"/>
      <c r="D11" s="150"/>
      <c r="E11" s="150"/>
      <c r="F11" s="152"/>
      <c r="G11" s="152"/>
      <c r="H11" s="150"/>
      <c r="I11" s="151"/>
    </row>
    <row r="12" spans="1:9" s="4" customFormat="1" ht="30" customHeight="1">
      <c r="A12" s="157"/>
      <c r="B12" s="157"/>
      <c r="C12" s="16"/>
      <c r="D12" s="157"/>
      <c r="E12" s="157"/>
      <c r="F12" s="157"/>
      <c r="G12" s="157"/>
      <c r="H12" s="157"/>
      <c r="I12" s="157"/>
    </row>
    <row r="13" spans="1:9" s="16" customFormat="1" ht="30" customHeight="1">
      <c r="A13" s="16" t="s">
        <v>13</v>
      </c>
      <c r="C13" s="17">
        <f>D4</f>
        <v>0</v>
      </c>
      <c r="D13" s="16" t="s">
        <v>44</v>
      </c>
      <c r="H13" s="28">
        <f>C13*0.05*2.32*1.02</f>
        <v>0</v>
      </c>
      <c r="I13" s="16" t="s">
        <v>7</v>
      </c>
    </row>
    <row r="14" spans="1:9" s="16" customFormat="1" ht="30" customHeight="1">
      <c r="A14" s="16" t="s">
        <v>14</v>
      </c>
      <c r="C14" s="17">
        <f>D5</f>
        <v>0</v>
      </c>
      <c r="D14" s="16" t="s">
        <v>43</v>
      </c>
      <c r="H14" s="28">
        <f>C14/100*40*1.02/200</f>
        <v>0</v>
      </c>
      <c r="I14" s="16" t="s">
        <v>10</v>
      </c>
    </row>
    <row r="15" spans="1:9" s="16" customFormat="1" ht="30" customHeight="1">
      <c r="C15" s="17"/>
      <c r="H15" s="18"/>
    </row>
    <row r="16" spans="1:9" s="16" customFormat="1" ht="30" customHeight="1">
      <c r="C16" s="17"/>
      <c r="H16" s="18"/>
    </row>
    <row r="17" spans="1:9" s="16" customFormat="1" ht="30" customHeight="1">
      <c r="C17" s="17"/>
      <c r="H17" s="18"/>
    </row>
    <row r="18" spans="1:9" s="16" customFormat="1" ht="30" customHeight="1">
      <c r="C18" s="17"/>
      <c r="H18" s="18"/>
    </row>
    <row r="19" spans="1:9" s="16" customFormat="1" ht="30" customHeight="1">
      <c r="C19" s="17"/>
      <c r="H19" s="18"/>
    </row>
    <row r="20" spans="1:9" s="16" customFormat="1" ht="30" customHeight="1">
      <c r="A20" s="19"/>
      <c r="B20" s="21"/>
      <c r="C20" s="17"/>
      <c r="D20" s="25"/>
      <c r="E20" s="20"/>
      <c r="F20" s="26"/>
      <c r="H20" s="18"/>
    </row>
    <row r="21" spans="1:9" s="16" customFormat="1" ht="30" customHeight="1">
      <c r="A21" s="19"/>
      <c r="B21" s="21"/>
      <c r="C21" s="17"/>
      <c r="D21" s="25"/>
      <c r="E21" s="21"/>
      <c r="H21" s="18"/>
    </row>
    <row r="22" spans="1:9" s="4" customFormat="1" ht="30" customHeight="1">
      <c r="A22" s="16"/>
      <c r="B22" s="16"/>
      <c r="C22" s="16"/>
      <c r="D22" s="16"/>
      <c r="E22" s="22"/>
      <c r="G22" s="16"/>
      <c r="H22" s="18"/>
      <c r="I22" s="16"/>
    </row>
    <row r="23" spans="1:9" s="4" customFormat="1" ht="30" customHeight="1">
      <c r="A23" s="19"/>
      <c r="B23" s="16"/>
      <c r="C23" s="17"/>
      <c r="D23" s="16"/>
      <c r="E23" s="23"/>
      <c r="G23" s="16"/>
      <c r="H23" s="18"/>
      <c r="I23" s="16"/>
    </row>
    <row r="24" spans="1:9" s="4" customFormat="1" ht="30" customHeight="1">
      <c r="A24" s="19"/>
      <c r="B24" s="16"/>
      <c r="C24" s="17"/>
      <c r="D24" s="16"/>
      <c r="E24" s="22"/>
      <c r="G24" s="16"/>
      <c r="H24" s="24"/>
      <c r="I24" s="16"/>
    </row>
    <row r="25" spans="1:9" s="4" customFormat="1" ht="30" customHeight="1">
      <c r="A25" s="16"/>
      <c r="B25" s="16"/>
      <c r="C25" s="21"/>
      <c r="D25" s="21"/>
      <c r="E25" s="22"/>
      <c r="G25" s="16"/>
      <c r="H25" s="18"/>
      <c r="I25" s="16"/>
    </row>
    <row r="26" spans="1:9" s="4" customFormat="1" ht="30" customHeight="1">
      <c r="A26" s="19"/>
      <c r="B26" s="16"/>
      <c r="C26" s="17"/>
      <c r="D26" s="16"/>
      <c r="E26" s="23"/>
      <c r="G26" s="16"/>
      <c r="H26" s="18"/>
      <c r="I26" s="16"/>
    </row>
    <row r="27" spans="1:9" s="4" customFormat="1" ht="30" customHeight="1">
      <c r="A27" s="19"/>
      <c r="B27" s="16"/>
      <c r="C27" s="17"/>
      <c r="D27" s="16"/>
      <c r="G27" s="16"/>
      <c r="H27" s="24"/>
      <c r="I27" s="16"/>
    </row>
    <row r="28" spans="1:9" s="4" customFormat="1" ht="30" customHeight="1">
      <c r="A28" s="16"/>
      <c r="B28" s="16"/>
      <c r="C28" s="16"/>
      <c r="D28" s="16"/>
      <c r="E28" s="16"/>
      <c r="F28" s="16"/>
      <c r="G28" s="16"/>
      <c r="H28" s="16"/>
    </row>
    <row r="29" spans="1:9" s="4" customFormat="1" ht="30" customHeight="1"/>
    <row r="30" spans="1:9" s="4" customFormat="1" ht="30" customHeight="1"/>
    <row r="31" spans="1:9" ht="30" customHeight="1"/>
    <row r="32" spans="1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26">
    <mergeCell ref="H11:I11"/>
    <mergeCell ref="F11:G11"/>
    <mergeCell ref="H8:I8"/>
    <mergeCell ref="H10:I10"/>
    <mergeCell ref="A12:B12"/>
    <mergeCell ref="D12:E12"/>
    <mergeCell ref="F12:G12"/>
    <mergeCell ref="H12:I12"/>
    <mergeCell ref="A11:B11"/>
    <mergeCell ref="D11:E11"/>
    <mergeCell ref="A9:B9"/>
    <mergeCell ref="A10:B10"/>
    <mergeCell ref="H4:I4"/>
    <mergeCell ref="H5:I5"/>
    <mergeCell ref="H9:I9"/>
    <mergeCell ref="H6:I6"/>
    <mergeCell ref="H7:I7"/>
    <mergeCell ref="A8:B8"/>
    <mergeCell ref="A6:B6"/>
    <mergeCell ref="A7:B7"/>
    <mergeCell ref="A1:I1"/>
    <mergeCell ref="D3:E3"/>
    <mergeCell ref="F3:G3"/>
    <mergeCell ref="A4:B4"/>
    <mergeCell ref="H2:I2"/>
    <mergeCell ref="A5:B5"/>
  </mergeCells>
  <phoneticPr fontId="2" type="noConversion"/>
  <printOptions horizontalCentered="1"/>
  <pageMargins left="0.78740157480314965" right="0.78740157480314965" top="1.1811023622047245" bottom="1.1811023622047245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2</vt:i4>
      </vt:variant>
    </vt:vector>
  </HeadingPairs>
  <TitlesOfParts>
    <vt:vector size="7" baseType="lpstr">
      <vt:lpstr>간지</vt:lpstr>
      <vt:lpstr>과속방지턱수량집계표</vt:lpstr>
      <vt:lpstr>위치조서</vt:lpstr>
      <vt:lpstr>과속방지턱산출근거</vt:lpstr>
      <vt:lpstr>과속방지턱자재집계</vt:lpstr>
      <vt:lpstr>과속방지턱산출근거!Print_Area</vt:lpstr>
      <vt:lpstr>과속방지턱수량집계표!Print_Area</vt:lpstr>
    </vt:vector>
  </TitlesOfParts>
  <Company>1111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공사</cp:lastModifiedBy>
  <cp:lastPrinted>2018-03-09T15:55:47Z</cp:lastPrinted>
  <dcterms:created xsi:type="dcterms:W3CDTF">2004-06-21T07:16:18Z</dcterms:created>
  <dcterms:modified xsi:type="dcterms:W3CDTF">2024-07-01T03:42:32Z</dcterms:modified>
</cp:coreProperties>
</file>